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02" sheetId="4" r:id="rId4"/>
    <sheet name="SO 103" sheetId="5" r:id="rId5"/>
    <sheet name="SO 104" sheetId="6" r:id="rId6"/>
    <sheet name="SO 105" sheetId="7" r:id="rId7"/>
    <sheet name="SO 182" sheetId="8" r:id="rId8"/>
    <sheet name="SO 201" sheetId="9" r:id="rId9"/>
    <sheet name="SO 202" sheetId="10" r:id="rId10"/>
    <sheet name="SO 301" sheetId="11" r:id="rId11"/>
    <sheet name="SO 402" sheetId="12" r:id="rId12"/>
  </sheets>
  <definedNames/>
  <calcPr/>
  <webPublishing/>
</workbook>
</file>

<file path=xl/sharedStrings.xml><?xml version="1.0" encoding="utf-8"?>
<sst xmlns="http://schemas.openxmlformats.org/spreadsheetml/2006/main" count="6657" uniqueCount="1526">
  <si>
    <t>ASPE10</t>
  </si>
  <si>
    <t>S</t>
  </si>
  <si>
    <t>Soupis prací objektu</t>
  </si>
  <si>
    <t xml:space="preserve">Stavba: </t>
  </si>
  <si>
    <t>19059</t>
  </si>
  <si>
    <t>III/3941 Rosice most 3941-1, Etapa 1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</si>
  <si>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</si>
  <si>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</si>
  <si>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</si>
  <si>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</si>
  <si>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</si>
  <si>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</si>
  <si>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</si>
  <si>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</si>
  <si>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</si>
  <si>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</si>
  <si>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</si>
  <si>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</si>
  <si>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</si>
  <si>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</si>
  <si>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</si>
  <si>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</si>
  <si>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</si>
  <si>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</si>
  <si>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</si>
  <si>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</si>
  <si>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</si>
  <si>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</si>
  <si>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</si>
  <si>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</si>
  <si>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</si>
  <si>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</si>
  <si>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</si>
  <si>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</si>
  <si>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</si>
  <si>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</si>
  <si>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</si>
  <si>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</si>
  <si>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</si>
  <si>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</si>
  <si>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</si>
  <si>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</si>
  <si>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</si>
  <si>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</si>
  <si>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</si>
  <si>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</si>
  <si>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</si>
  <si>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</si>
  <si>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</si>
  <si>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</si>
  <si>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</si>
  <si>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</si>
  <si>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</si>
  <si>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</si>
  <si>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</si>
  <si>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</si>
  <si>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</si>
  <si>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</si>
  <si>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</si>
  <si>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</si>
  <si>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</si>
  <si>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</si>
  <si>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</si>
  <si>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</si>
  <si>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</si>
  <si>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</si>
  <si>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</si>
  <si>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</si>
  <si>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</si>
  <si>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</si>
  <si>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</si>
  <si>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</si>
  <si>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</si>
  <si>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</si>
  <si>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</si>
  <si>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</si>
  <si>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</si>
  <si>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</si>
  <si>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</si>
  <si>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</si>
  <si>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</si>
  <si>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</si>
  <si>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</si>
  <si>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</si>
  <si>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</si>
  <si>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</si>
  <si>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Popsáno v obchodních podmínkách, vč. uložení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</si>
  <si>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</si>
  <si>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</si>
  <si>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</si>
  <si>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</si>
  <si>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</si>
  <si>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</si>
  <si>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Popsáno v projektové dokumentaci, včetně uložení do BMS a výpočtu zatížitelnosti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</si>
  <si>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</si>
  <si>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</si>
  <si>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</si>
  <si>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</si>
  <si>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</si>
  <si>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</si>
  <si>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</si>
  <si>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</si>
  <si>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</si>
  <si>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</si>
  <si>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</si>
  <si>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</si>
  <si>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</si>
  <si>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</si>
  <si>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</si>
  <si>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19</t>
  </si>
  <si>
    <t>00019</t>
  </si>
  <si>
    <t>Hlavní prohlídka mostního provizoria</t>
  </si>
  <si>
    <t>1=1,000 [A]</t>
  </si>
  <si>
    <t>SO 101</t>
  </si>
  <si>
    <t>Úprava silnice III/3941</t>
  </si>
  <si>
    <t>014102</t>
  </si>
  <si>
    <t>a</t>
  </si>
  <si>
    <t>POPLATKY ZA SKLÁDKU</t>
  </si>
  <si>
    <t>T</t>
  </si>
  <si>
    <t>nevhodná zemina a kamenivo z výkopů,  
vč. uložení na skládku</t>
  </si>
  <si>
    <t>- dle pol.č.113325a - ODSTRANĚNÍ PODKLADŮ ZPEVNĚNÝCH PLOCH Z KAMENIVA NESTMELENÉHO: 115.060*2.000=230,120 [A] 
 - dle pol.č.113325b - ODSTRANĚNÍ PODKLADŮ ZPEVNĚNÝCH PLOCH Z KAMENIVA NESTMELENÉHO: 21.840*2.000=43,680 [B] 
 - dle pol.č.123735a - ODKOP PRO SPOD STAVBU SILNIC A ŽELEZNIC TŘ. I: 191.300*2.000=382,600 [C] 
 - dle pol.č.123735b - ODKOP PRO SPOD STAVBU SILNIC A ŽELEZNIC TŘ. I: 44.400*2.000=88,800 [D] 
 - dle pol.č.131735 - HLOUBENÍ JAM ZAPAŽ I NEPAŽ TŘ. I: 40.000*2.000=80,000 [E] 
 - dle pol.č.132735 - HLOUBENÍ RÝH ŠÍŘ DO 2M PAŽ I NEPAŽ TŘ. I: 53.000*2.000=106,000 [F] 
Celkem: A+B+C+D+E+F=931,200 [G]</t>
  </si>
  <si>
    <t>zahrnuje veškeré poplatky provozovateli skládky související s uložením odpadu na skládce.</t>
  </si>
  <si>
    <t>b</t>
  </si>
  <si>
    <t>konstrukce z kamene, beton 
vč. uložení na skládku</t>
  </si>
  <si>
    <t>- dle pol.č.113524a - ODSTRANĚNÍ CHODNÍKOVÝCH A SILNIČNÍCH OBRUBNÍKŮ BETONOVÝCH: 123.500*0.250*0,1*2.300=7,101 [A] 
 - dle pol.č.113524b - ODSTRANĚNÍ CHODNÍKOVÝCH A SILNIČNÍCH OBRUBNÍKŮ BETONOVÝCH: 21.000*0.250*0,1*2.300=1,208 [B] 
 - dle pol.č.113544a - ODSTRANĚNÍ OBRUB Z KRAJNÍKŮ: 7.000*0.150*0,150*2.300=0,362 [C] 
 - dle pol.č.113544b - ODSTRANĚNÍ OBRUB Z KRAJNÍKŮ: 10.000*0.150*0,150*2.300=0,518 [D] 
Celkem: A+B+C+D=9,189 [G]</t>
  </si>
  <si>
    <t>c</t>
  </si>
  <si>
    <t>vybouraný asfalt ZAS-T1, ZAS-T2,   
vč. uložení na skládku</t>
  </si>
  <si>
    <t>- dle pol.č.113135a - ODSTRANĚNÍ KRYTU ZPEVNĚNÝCH PLOCH S ASFALTOVÝM POJIVEM: 57.530*2.200=126,566 [A] 
 - dle pol.č.113135b - ODSTRANĚNÍ KRYTU ZPEVNĚNÝCH PLOCH S ASFALTOVÝM POJIVEM: 7.936*2.200=17,459 [B] 
Celkem: A+B=144,025 [C]</t>
  </si>
  <si>
    <t>66</t>
  </si>
  <si>
    <t>d</t>
  </si>
  <si>
    <t>železobeton</t>
  </si>
  <si>
    <t>- dle pol.č.96687 - VYBOURÁNÍ ULIČNÍCH VPUSTÍ KOMPLETNÍCH: 4*1.000*2.500=10,000 [E] 
 - dle pol.č.969234 - VYBOURÁNÍ POTRUBÍ DN DO 200MM KANALIZAČ: 25.5000*0.020*3.500=1,785 [F] 
Celkem: E+F=11,785 [G]</t>
  </si>
  <si>
    <t>Zemní práce</t>
  </si>
  <si>
    <t>113135</t>
  </si>
  <si>
    <t>ODSTRANĚNÍ KRYTU ZPEVNĚNÝCH PLOCH S ASFALT POJIVEM, ODVOZ DO 8KM</t>
  </si>
  <si>
    <t>M3</t>
  </si>
  <si>
    <t>vybourání zpevněné asfaltové plochy, 
vč. ručního bourání / dobourání, 
v tl. 110 mm, 
(před a za mostem)</t>
  </si>
  <si>
    <t>- plocha před mostem dle pol. 11372a: 0.110*380.700=41,877 [A] 
 - plocha za mostem dle pol. 11372a: 0.110*142.300=15,653 [B] 
Celkem: A+B=57,530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</si>
  <si>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</si>
  <si>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vybourání zpevněné asfaltové plochy, 
vč. ručního bourání / dobourání, 
v tl. 80 mm, 
(plynulé napojení na stávající stav za mostem),</t>
  </si>
  <si>
    <t>- plocha dle pol. 11372b: 0.080*99.200=7,936 [A]</t>
  </si>
  <si>
    <t>113325</t>
  </si>
  <si>
    <t>ODSTRAN PODKL ZPEVNĚNÝCH PLOCH Z KAMENIVA NESTMEL, ODVOZ DO 8KM</t>
  </si>
  <si>
    <t>odstranění podkladních vrstev vozovky, 
vč. ručního odkopu u IS apod., 
v tl. 200 mm, 
(před a za mostem)</t>
  </si>
  <si>
    <t>- plocha před mostem: 0.200*418.800=83,760 [A] 
 - plocha za mostem: 0.200*156.500=31,300 [B] 
Celkem: A+B=115,060 [C]</t>
  </si>
  <si>
    <t>odstranění podkladních vrstev vozovky, 
vč. ručního odkopu u IS apod., 
v tl. 200 mm, 
(plynulé napojení na stávající stav za mostem),</t>
  </si>
  <si>
    <t>- plocha napojení: 0.200*109.200=21,840 [A]</t>
  </si>
  <si>
    <t>113524</t>
  </si>
  <si>
    <t>ODSTRANĚNÍ CHODNÍKOVÝCH A SILNIČNÍCH OBRUBNÍKŮ BETONOVÝCH, ODVOZ DO 5KM</t>
  </si>
  <si>
    <t>M</t>
  </si>
  <si>
    <t>odstranění stávajících silničních obrubníků podél SO 101, 
vč. betonového lože (podkladu), včetně přídlažby u obruby, 
(před a za mostem)</t>
  </si>
  <si>
    <t>- před mostem - vlevo: 53.500=53,500 [A] 
 - před mostem - vpravo: 53.500=53,500 [B] 
 - za mostem - vlevo: 4.500=4,500 [C] 
 - za mostem - vpravo: 12.000=12,000 [D] 
Celkem: A+B+C+D=123,500 [E]</t>
  </si>
  <si>
    <t>odstranění stávajících silničních obrubníků podél SO 101, 
vč. betonového lože (podkladu), včetně přídlažby (krajníků) u obrub, 
(plynulé napojení na stávající stav za mostem),</t>
  </si>
  <si>
    <t>- napojení - vlevo: 10.000=10,000 [A] 
 - napojení - vpravo: 11.000=11,000 [B] 
Celkem: A+B=21,000 [C]</t>
  </si>
  <si>
    <t>113544</t>
  </si>
  <si>
    <t>ODSTRANĚNÍ OBRUB Z KRAJNÍKŮ, ODVOZ DO 5KM</t>
  </si>
  <si>
    <t>odstranění stávajících silničních krajníků,  
krajníky mimo prostor obrubníků (u obrubníků odstranění společně s obrubníky), 
vč. betonového lože (podkladu),  
(před a za mostem)</t>
  </si>
  <si>
    <t>- za mostem vlevo - od mostu k rozhraní etap: 7=7,000 [A]</t>
  </si>
  <si>
    <t>odstranění stávajících silničních krajníků,  
krajníky mimo prostor obrubníků (u obrubníků odstranění společně s obrubníky), 
vč. betonového lože (podkladu),  
(plynulé napojení na stávající stav za mostem),</t>
  </si>
  <si>
    <t>- za mostem vlevo - v rozsahu napojení: 10.000=10,000 [A]</t>
  </si>
  <si>
    <t>11372</t>
  </si>
  <si>
    <t>FRÉZOVÁNÍ ZPEVNĚNÝCH PLOCH ASFALTOVÝCH</t>
  </si>
  <si>
    <t>frézování zpevněné asfaltové plochy,  
vč. ručního bourání / dobourání,  
v tl. 90 mm,  
odvoz a likvidace v režii zhotovitele,  
(před a za mostem)</t>
  </si>
  <si>
    <t>- před mostem: 0.090*380.700=34,263 [A] 
 - za mostem: 0.120*142.300=17,076 [B] 
Celkem: A+B=51,339 [C]</t>
  </si>
  <si>
    <t>Položka zahrnuje veškerou manipulaci s vybouranou sutí a s vybouranými hmotami.</t>
  </si>
  <si>
    <t>13</t>
  </si>
  <si>
    <t>frézování zpevněné asfaltové plochy, 
vč. ručního bourání / dobourání, 
v tl. 120 mm, 
odvoz a likvidace v režii zhotovitele, 
(plynulé napojení na stávající stav za mostem),</t>
  </si>
  <si>
    <t>- plynulé napojení na stávající stav za mostem: 0.120*109.200=13,104 [A]</t>
  </si>
  <si>
    <t>113764</t>
  </si>
  <si>
    <t>FRÉZOVÁNÍ DRÁŽKY PRŮŘEZU DO 400MM2 V ASFALTOVÉ VOZOVCE</t>
  </si>
  <si>
    <t>frézovaná/řezaná drážka pro těsnění modifikovanou těsnící zálivkou, komplet,  
odvoz a likvidace v režii zhotovitele,  
podél přídlažby a obrub,  
(před a za mostem)</t>
  </si>
  <si>
    <t>- před mostem vlevo: 48.000=48,000 [A] 
 - před mostem vpravo: 54.000=54,000 [B] 
 - za mostem vlevo: 11.500=11,500 [C] 
 - za mostem vpravo: 7.500=7,500 [D] 
Celkem: A+B+C+D=121,000 [E]</t>
  </si>
  <si>
    <t>frézovaná/řezaná drážka pro těsnění modifikovanou těsnící zálivkou, komplet, 
odvoz a likvidace v režii zhotovitele, 
podél přídlažby a obrub, 
(plynulé napojení na stávající stav za mostem),</t>
  </si>
  <si>
    <t>- vlevo: 10.000=10,000 [A] 
 - vpravo: 10.500=10,500 [B] 
Celkem: A+B=20,500 [C]</t>
  </si>
  <si>
    <t>123735</t>
  </si>
  <si>
    <t>ODKOP PRO SPOD STAVBU SILNIC A ŽELEZNIC TŘ. I, ODVOZ DO 8KM</t>
  </si>
  <si>
    <t>výměna podloží v aktivní zóně tl. 0,50 m, vč. odvozu na skládku 
(před a za mostem), 
mimo přechodovou oblast mostu, 
SE SOUHLASEM INVESTORA</t>
  </si>
  <si>
    <t>- objem dle pol. 17180a - ULOŽENÍ SYPANINY DO NÁSYPŮ Z NAKUPOVANÝCH MATERIÁLŮ: 191.300=191,300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</si>
  <si>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</si>
  <si>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výměna podloží v aktivní zóně tl. 0,50 m, vč. odvozu na skládku 
(plynulé napojení na stávající stav za mostem),</t>
  </si>
  <si>
    <t>- objem dle pol. 17180b - ULOŽENÍ SYPANINY DO NÁSYPŮ Z NAKUPOVANÝCH MATERIÁLŮ: 44.400=44,400 [A]</t>
  </si>
  <si>
    <t>131735</t>
  </si>
  <si>
    <t>HLOUBENÍ JAM ZAPAŽ I NEPAŽ TŘ. I, ODVOZ DO 8KM</t>
  </si>
  <si>
    <t>výkopy pro vybourání a osazení nových uličních vpustí (cca v místech stávajících), 
vč. ručního dokopání v blízkosti IS,  
komplet vč. vhodného pažení</t>
  </si>
  <si>
    <t>- před mostem (3 nové): 3*2.000*2.000*2.000=24,000 [A] 
 - před mostem (1 stávající): 1*2.000*2.000*2.000=8,000 [B] 
 - za mostem: 1*2.000*2.000*2.000=8,000 [C] 
Celkem: A+B+C=40,000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</si>
  <si>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</si>
  <si>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132735</t>
  </si>
  <si>
    <t>HLOUBENÍ RÝH ŠÍŘ DO 2M PAŽ I NEPAŽ TŘ. I, ODVOZ DO 8KM</t>
  </si>
  <si>
    <t>rýhy pro vybourání a osazení nových napojení vpustí (cca v místech stávajících), 
vč. ručního dokopání v blízkosti IS,  
komplet vč. vhodného pažení,</t>
  </si>
  <si>
    <t>- před mostem vlevo - 1: 1.000*2.000*12.500=25,000 [A] 
 - před mostem vlevo - 2 (nová): 1.000*2.000*1.000=2,000 [B] 
 - před mostem vlevo - 2 (stávající): 1.000*2.000*1.000=2,000 [C] 
 - před mostem vpravo - 3: 1.000*2.000*4.000=8,000 [D] 
 - za mostem - 4: 1.000*2.000*8.000=16,000 [E] 
Celkem: A+B+C+D+E=53,000 [F]</t>
  </si>
  <si>
    <t>20</t>
  </si>
  <si>
    <t>17180</t>
  </si>
  <si>
    <t>ULOŽENÍ SYPANINY DO NÁSYPŮ Z NAKUPOVANÝCH MATERIÁLŮ</t>
  </si>
  <si>
    <t>komplet výměna podloží, zemina CBR&gt;15%, tl. 0,5 m,  
(před a za mostem),  
mimo přechodovou oblast mostu,  
POUZE SE SOUHLASEM INVESTORA</t>
  </si>
  <si>
    <t>- před mostem: 0.500*360.200=180,100 [A] 
 - odečet přechodové oblasti před mostem: 0.500*-39.100=-19,550 [B] 
 - za mostem mimo přechodovou oblast: 0.500*102.600=51,300 [C] 
 - odečet přechodové oblasti za mostem: 0.500*-41.100=-20,550 [D] 
Celkem: A+B+C+D=191,300 [E]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</si>
  <si>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</si>
  <si>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</si>
  <si>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komplet výměna podloží, zemina CBR&gt;15%, tl. 0,5 m, 
(plynulé napojení na stávající stav za mostem),</t>
  </si>
  <si>
    <t>- za mostem - napojení: 0.500*88.800=44,400 [A]</t>
  </si>
  <si>
    <t>22</t>
  </si>
  <si>
    <t>17481</t>
  </si>
  <si>
    <t>ZÁSYP JAM A RÝH Z NAKUPOVANÝCH MATERIÁLŮ</t>
  </si>
  <si>
    <t>zásypy stávající UV, která je nahrazena UV v nové poloze,  
včetně jejího napojení</t>
  </si>
  <si>
    <t>- dle pol. 13173 - hutněný zásyp stávající UV nevyužité pro novou UV: 1*2.000*2.000*2.000=8,000 [A] 
 - dle pol. 13273 - hutněný zásyp napojení stávající UV nevyužité pro novou UV: 1.000*2.000*1.000=2,000 [B] 
Celkem: A+B=10,000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</si>
  <si>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</si>
  <si>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</si>
  <si>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17581</t>
  </si>
  <si>
    <t>OBSYP POTRUBÍ A OBJEKTŮ Z NAKUPOVANÝCH MATERIÁLŮ</t>
  </si>
  <si>
    <t>komplet zásypy a obsypy UV a napojení UV,   
včetně hutnění, včetně nutných prostupů k-cí a souvisejích prací</t>
  </si>
  <si>
    <t>- dle pol. 13173 - před mostem: 3*2.000*2.000*2.000=24,000 [A] 
 - dle pol. 13173 - za mostem: 1*2.000*2.000*2.000=8,000 [B] 
 - dle pol. 13273 - před mostem vlevo - 1: 1.000*2.000*12.500=25,000 [C] 
 - dle pol. 13273 - před mostem vlevo - 2 (nová): 1.000*2.000*1.000=2,000 [D] 
 - dle pol. 13273 - před mostem vpravo - 3: 1.000*2.000*4.000=8,000 [E] 
 - dle pol. 13273 - za mostem - 4: 1.000*2.000*8.000=16,000 [F] 
Celkem: A+B+C+D+E+F=83,000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</si>
  <si>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</si>
  <si>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67</t>
  </si>
  <si>
    <t>11352B</t>
  </si>
  <si>
    <t>ODSTRANĚNÍ CHODNÍKOVÝCH A SILNIČNÍCH OBRUBNÍKŮ BETONOVÝCH - DOPRAVA</t>
  </si>
  <si>
    <t>tkm</t>
  </si>
  <si>
    <t>123.500*0.250*0,1*2.500*3=23,156 [A]</t>
  </si>
  <si>
    <t>Položka zahrnuje samostatnou dopravu suti a vybouraných hmot. Množství se určí jako součin hmotnosti [t] a požadované vzdálenosti [km].</t>
  </si>
  <si>
    <t>68</t>
  </si>
  <si>
    <t>21.000*0.250*0,1*2.500*3=3,938 [A]</t>
  </si>
  <si>
    <t>69</t>
  </si>
  <si>
    <t>11354B</t>
  </si>
  <si>
    <t>ODSTRANĚNÍ OBRUB Z KRAJNÍKŮ - DOPRAVA</t>
  </si>
  <si>
    <t>7.000*0.150*0,150*2.500*3=1,181 [A]</t>
  </si>
  <si>
    <t>70</t>
  </si>
  <si>
    <t>10.000*0.150*0,150*2.500*3=1,688 [A]</t>
  </si>
  <si>
    <t>Základy</t>
  </si>
  <si>
    <t>24</t>
  </si>
  <si>
    <t>21197</t>
  </si>
  <si>
    <t>OPLÁŠTĚNÍ ODVODŇOVACÍCH ŽEBER Z GEOTEXTILIE</t>
  </si>
  <si>
    <t>M2</t>
  </si>
  <si>
    <t>filtrační netkáná geotextílie min. 300 g/m2 v místě trativodu</t>
  </si>
  <si>
    <t>- délka dle pol. 21263 - v místě trativodu: 2.000*104.000=208,000 [A]</t>
  </si>
  <si>
    <t>položka zahrnuje dodávku předepsané geotextilie, mimostaveništní a vnitrostaveništní dopravu a její uložení včetně potřebných přesahů (nezapočítávají se do výměry)</t>
  </si>
  <si>
    <t>25</t>
  </si>
  <si>
    <t>21263</t>
  </si>
  <si>
    <t>TRATIVODY KOMPLET Z TRUB Z PLAST HMOT DN DO 150MM</t>
  </si>
  <si>
    <t>drenáž po stranách vozovky,  
komplet, vč. provedení potřebné rýhy s odvozem materiálu a následného zásypu  
DN 150 z PE-HD, perforovaná s plným dnem, kruhová pevnost SN 8, odolná vůči  
tlakovému čištění. Uložena do lože ze ŠP 0/22 (pod. sklon &gt;1%), resp. lože z  
betonu C8/10 (pod. sklon &lt;1%) tl. 50mm,  
s obsypem z HDK 8/32 (16/32),  
včetně zaústění do UV</t>
  </si>
  <si>
    <t>- levá strana před mostem: 53.000=53,000 [A] 
 - pravá strana před mostem: 21.000=21,000 [B] 
 - levá strana před mostem: 11.500=11,500 [C] 
 - pravá strana za mostem: 18.500=18,500 [D] 
Celkem: A+B+C+D=104,000 [E]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</si>
  <si>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</si>
  <si>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</t>
  </si>
  <si>
    <t>21265</t>
  </si>
  <si>
    <t>TRATIVODY KOMPLET Z TRUB Z PLAST HMOT DN DO 300MM</t>
  </si>
  <si>
    <t>napojení nových UV , prům. DN 200 mm, korugované i hladké, na stávající kanalizaci a do řeky,  
komplet, včetně nutných napojení a kolen, uložení, příp. obetonování, včetně nutných prostupů   
konstrukcemi a napojení</t>
  </si>
  <si>
    <t>- před mostem vlevo - 1: 12.500=12,500 [A] 
 - před mostem vlevo - 2: 1.000=1,000 [B] 
 - před mostem vpravo - 3: 8.000=8,000 [C] 
 - za mostem - 4: 8.000=8,000 [D] 
Celkem: A+B+C+D=29,500 [E]</t>
  </si>
  <si>
    <t>27</t>
  </si>
  <si>
    <t>21461C</t>
  </si>
  <si>
    <t>SEPARAČNÍ GEOTEXTILIE DO 300G/M2</t>
  </si>
  <si>
    <t>separační netkaná geotextílie v aktivní zóně,  
pouze při zjištění neúnosného podloží,   
mimo přechodovou oblast mostu,  
(před a za mostem)  
POUZE SE SOUHLASEM INVESTORA</t>
  </si>
  <si>
    <t>- před mostem: 360.200=360,200 [A] 
 - odečet přechodové oblasti před mostem: -39.100=-39,100 [B] 
 - za mostem mimo přechodovou oblast: 102.600=102,600 [C] 
 - odečet přechodové oblasti za mostem: -41.100=-41,100 [D] 
Celkem: A+B+C+D=382,600 [E]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</si>
  <si>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</si>
  <si>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</t>
  </si>
  <si>
    <t>separační netkaná geotextílie v aktivní zóně, 
pouze při zjištění neúnosného podloží,  
(plynulé napojení na stávající stav za mostem),</t>
  </si>
  <si>
    <t>- plynulé napojení na stávající stav za mostem: 88.800=88,800 [A]</t>
  </si>
  <si>
    <t>Komunikace</t>
  </si>
  <si>
    <t>29</t>
  </si>
  <si>
    <t>56333</t>
  </si>
  <si>
    <t>VOZOVKOVÉ VRSTVY ZE ŠTĚRKODRTI TL. DO 150MM</t>
  </si>
  <si>
    <t>podkladní vozovkové vrstvy z ŠDA tl. 150 mm,  
(před a za mostem)</t>
  </si>
  <si>
    <t>- vozovka před mostem: 478.300=478,300 [A] 
 - vozovka za mostem: 136.200=136,200 [B] 
Celkem: A+B=614,500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</si>
  <si>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</si>
  <si>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</si>
  <si>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podkladní vozovkové vrstvy z ŠDA tl. 150 mm, 
(plynulé napojení na stávající stav za mostem),</t>
  </si>
  <si>
    <t>- plynulé napojení na stávající stav za mostem: 117.900=117,900 [A]</t>
  </si>
  <si>
    <t>31</t>
  </si>
  <si>
    <t>56334</t>
  </si>
  <si>
    <t>VOZOVKOVÉ VRSTVY ZE ŠTĚRKODRTI TL. DO 200MM</t>
  </si>
  <si>
    <t>podkladní vozovkové vrstvy z ŠDA min. tl. 150 mm,  
(před a za mostem)</t>
  </si>
  <si>
    <t>32</t>
  </si>
  <si>
    <t>podkladní vozovkové vrstvy z ŠDA min. tl. 150 mm, 
(plynulé napojení na stávající stav za mostem),</t>
  </si>
  <si>
    <t>33</t>
  </si>
  <si>
    <t>572121</t>
  </si>
  <si>
    <t>INFILTRAČNÍ POSTŘIK ASFALTOVÝ DO 1,0KG/M2</t>
  </si>
  <si>
    <t>infiltrační postřik z modif. asfaltu PI-B,  
v množství zbytkového pojiva 0,8 kg/m2,  
(před a za mostem)</t>
  </si>
  <si>
    <t>- vozovka před mostem: 360.200=360,200 [A] 
 - vozovka za mostem: 102.600=102,600 [B] 
Celkem: A+B=462,800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</si>
  <si>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</si>
  <si>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</si>
  <si>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infiltrační postřik z modif. asfaltu PI-B, 
v množství zbytkového pojiva 0,8 kg/m2, 
(plynulé napojení na stávající stav za mostem),</t>
  </si>
  <si>
    <t>35</t>
  </si>
  <si>
    <t>572212</t>
  </si>
  <si>
    <t>SPOJOVACÍ POSTŘIK Z MODIFIK ASFALTU DO 0,5KG/M2</t>
  </si>
  <si>
    <t>spojovací postřik z modif. asfaltu PS-PMB (pod obrusnou vrstvu) 0,3 kg/m2,  
spojovací postřik z modif. asfaltu PS-PMB (pod ložnou vrstvu) 0,5 kg/m2,  
v množství zbytkového pojiva,  
(před a za mostem)</t>
  </si>
  <si>
    <t>- vozovka před mostem: 2*360.200=720,400 [A] 
 - vozovka za mostem: 2*102.600=205,200 [B] 
Celkem: A+B=925,600 [C]</t>
  </si>
  <si>
    <t>36</t>
  </si>
  <si>
    <t>spojovací postřik z modif. asfaltu PS-PMB (pod obrusnou vrstvu) 0,3 kg/m2, 
spojovací postřik z modif. asfaltu PS-PMB (pod ložnou vrstvu) 0,5 kg/m2, 
v množství zbytkového pojiva, 
(plynulé napojení na stávající stav za mostem),</t>
  </si>
  <si>
    <t>- plynulé napojení na stávající stav za mostem: 2*88.800=177,600 [A]</t>
  </si>
  <si>
    <t>37</t>
  </si>
  <si>
    <t>574A34</t>
  </si>
  <si>
    <t>ASFALTOVÝ BETON PRO OBRUSNÉ VRSTVY ACO 11+, 11S TL. 40MM</t>
  </si>
  <si>
    <t>obrusná vrstva ACO 11+, tl. 40 mm,  
(před a za mostem)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</si>
  <si>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</si>
  <si>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</si>
  <si>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obrusná vrstva ACO 11+, tl. 50 mm, 
(plynulé napojení na stávající stav za mostem),</t>
  </si>
  <si>
    <t>39</t>
  </si>
  <si>
    <t>574C56</t>
  </si>
  <si>
    <t>ASFALTOVÝ BETON PRO LOŽNÍ VRSTVY ACL 16+, 16S TL. 60MM</t>
  </si>
  <si>
    <t>ložná vrstva ACL16+, tl. 60 mm  
(před a za mostem)</t>
  </si>
  <si>
    <t>40</t>
  </si>
  <si>
    <t>ložná vrstva ACL16+, tl. 60 mm 
(plynulé napojení na stávající stav za mostem),</t>
  </si>
  <si>
    <t>41</t>
  </si>
  <si>
    <t>574E46</t>
  </si>
  <si>
    <t>ASFALTOVÝ BETON PRO PODKLADNÍ VRSTVY ACP 16+, 16S TL. 50MM</t>
  </si>
  <si>
    <t>podkladní vrstva ACP 16+, tl. 50 mm,  
(před a za mostem)</t>
  </si>
  <si>
    <t>42</t>
  </si>
  <si>
    <t>podkladní vrstva ACP 16+, tl. 50 mm, 
(plynulé napojení na stávající stav za mostem),</t>
  </si>
  <si>
    <t>43</t>
  </si>
  <si>
    <t>58920</t>
  </si>
  <si>
    <t>VÝPLŇ SPAR MODIFIKOVANÝM ASFALTEM</t>
  </si>
  <si>
    <t>výplň řezané/frézované drážky,  
komplet,  
podél přídlažby a obrub,  
(před a za mostem)</t>
  </si>
  <si>
    <t>- dle pol. 113764a: 121.000=121,000 [A]</t>
  </si>
  <si>
    <t>položka zahrnuje:  
- dodávku předepsaného materiálu  
- vyčištění a výplň spar tímto materiálem</t>
  </si>
  <si>
    <t>44</t>
  </si>
  <si>
    <t>výplň řezané/frézované drážky, 
komplet, 
podél přídlažby a obrub, 
(plynulé napojení na stávající stav za mostem),</t>
  </si>
  <si>
    <t>- dle pol. 113764b: 20.500=20,500 [A]</t>
  </si>
  <si>
    <t>Potrubí</t>
  </si>
  <si>
    <t>45</t>
  </si>
  <si>
    <t>89712</t>
  </si>
  <si>
    <t>VPUSŤ KANALIZAČNÍ ULIČNÍ KOMPLETNÍ Z BETONOVÝCH DÍLCŮ</t>
  </si>
  <si>
    <t>KUS</t>
  </si>
  <si>
    <t>komplet nové UV cca v místech stávajících UV,   
vč. vtokové mříže a její výškové rektifikace, vč. osazení,  
vč. napojení potrubí na kanalizační síť dle stávajícího stavu</t>
  </si>
  <si>
    <t>- před mostem: 3=3,000 [A]   
 - za mostem: 1=1,000 [B] 
Celkem: A+B=4,000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</si>
  <si>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</si>
  <si>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</si>
  <si>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89911K</t>
  </si>
  <si>
    <t>OCELOVÝ POKLOP D400</t>
  </si>
  <si>
    <t>komplet nové poklopy stávajících šachet kanalizace,   
komplet vč. dodání a osazení</t>
  </si>
  <si>
    <t>- dle pol. 89921: 5=5,000 [A]</t>
  </si>
  <si>
    <t>Položka zahrnuje dodávku a osazení předepsané mříže včetně rámu</t>
  </si>
  <si>
    <t>47</t>
  </si>
  <si>
    <t>899121</t>
  </si>
  <si>
    <t>MŘÍŽE OCELOVÉ SAMOSTATNÉ</t>
  </si>
  <si>
    <t>komplet nové poklopy stávajících šachet UV,   
komplet vč. dodání a osazení</t>
  </si>
  <si>
    <t>- dle pol. 89922: 1=1,000 [A]</t>
  </si>
  <si>
    <t>48</t>
  </si>
  <si>
    <t>89921</t>
  </si>
  <si>
    <t>VÝŠKOVÁ ÚPRAVA POKLOPŮ</t>
  </si>
  <si>
    <t>komplet výšková úprava kanalizačních poklopů v rozsahu stavby,   
vč. konstrukcí pro výškouvou korekci,   
vč. zálivek a napojení povrchu,  
poklopy vykázány samostatně</t>
  </si>
  <si>
    <t>- před mostem: 4=4,000 [A] 
 - za mostem vpravo: 1=1,000 [B] 
Celkem: A+B=5,000 [C]</t>
  </si>
  <si>
    <t>- položka výškové úpravy zahrnuje všechny nutné práce a materiály pro zvýšení nebo snížení zařízení (včetně nutné úpravy stávajícího povrchu vozovky nebo chodníku).</t>
  </si>
  <si>
    <t>49</t>
  </si>
  <si>
    <t>89922</t>
  </si>
  <si>
    <t>VÝŠKOVÁ ÚPRAVA MŘÍŽÍ</t>
  </si>
  <si>
    <t>komplet výšková úprava mříží UV  
vč. konstrukcí pro výškovou korekci,   
vč. zálivek a napojení povrchu,  
poklopy vykázány samostatně</t>
  </si>
  <si>
    <t>- v místech plynulého napojení na stávající stav: 1=1,000 [A]</t>
  </si>
  <si>
    <t>50</t>
  </si>
  <si>
    <t>89923</t>
  </si>
  <si>
    <t>VÝŠKOVÁ ÚPRAVA KRYCÍCH HRNCŮ</t>
  </si>
  <si>
    <t>komplet výšková úprava krycích hrnců vodovodu</t>
  </si>
  <si>
    <t>- před mostem: 5=5,000 [A]</t>
  </si>
  <si>
    <t>51</t>
  </si>
  <si>
    <t>komplet výšková úprava krycích hrnců plynovodu</t>
  </si>
  <si>
    <t>- před mostem: 3=3,000 [A]</t>
  </si>
  <si>
    <t>52</t>
  </si>
  <si>
    <t>89948</t>
  </si>
  <si>
    <t>VÝŘEZ, VÝSEK, ÚTES NA POTRUBÍ DN DO 800MM</t>
  </si>
  <si>
    <t>napojení UV na stávající kanalizaci, napojení jádrovým vývrtem   
do horní třetiny kanalizace (ne útesem),  
mimo kanalizační šachty</t>
  </si>
  <si>
    <t>- UV před mostem - dle pol. 89712: 3=3,000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</si>
  <si>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</si>
  <si>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Ostatní konstrukce a práce</t>
  </si>
  <si>
    <t>53</t>
  </si>
  <si>
    <t>91297</t>
  </si>
  <si>
    <t>DOPRAVNÍ ZRCADLO</t>
  </si>
  <si>
    <t>na mostě SO 201 pro výjezd z firmy PENAM,  
zrcadlo s úpravou proti námraze a orosení (nebo el. vyhřívané),   
vč. osazení na sloupek a uchycení</t>
  </si>
  <si>
    <t>- pro výjezd z firmy PENAM: 1=1,000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</si>
  <si>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</si>
  <si>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54</t>
  </si>
  <si>
    <t>914131</t>
  </si>
  <si>
    <t>DOPRAVNÍ ZNAČKY ZÁKLADNÍ VELIKOSTI OCELOVÉ FÓLIE TŘ 2 - DODÁVKA A MONTÁŽ</t>
  </si>
  <si>
    <t>vč. osazení na sloupek</t>
  </si>
  <si>
    <t>- A11 - Pozor, přechod pro chodce: 1=1,000 [A] 
 - B4 - Zákaz vjezdu nákladních automobilů - tonáž: 1=1,000 [B] 
 - E13 - Mimo zásobování: 1=1,000 [C] 
 - P4 - Dej přednost v jízdě: 1=1,000 [D] 
 - P6 - Stůj, dej přednost v jízdě: 1=1,000 [E] 
Celkem: A+B+C+D+E=5,000 [F]</t>
  </si>
  <si>
    <t>položka zahrnuje:  
- dodávku a montáž značek v požadovaném provedení</t>
  </si>
  <si>
    <t>55</t>
  </si>
  <si>
    <t>914133</t>
  </si>
  <si>
    <t>DOPRAVNÍ ZNAČKY ZÁKLADNÍ VELIKOSTI OCELOVÉ FÓLIE TŘ 2 - DEMONTÁŽ</t>
  </si>
  <si>
    <t>vč. demontáže sloupku</t>
  </si>
  <si>
    <t>- A11 - Pozor, přechod pro chodce: 1=1,000 [A] 
 - B4 - Zákaz vjezdu nákladních automobilů - tonáž: 1=1,000 [B] 
 - E13 - Mimo zásobování: 1=1,000 [C] 
Celkem: A+B+C=3,000 [D]</t>
  </si>
  <si>
    <t>Položka zahrnuje odstranění, demontáž a odklizení materiálu s odvozem na předepsané místo</t>
  </si>
  <si>
    <t>56</t>
  </si>
  <si>
    <t>914921</t>
  </si>
  <si>
    <t>SLOUPKY A STOJKY DOPRAVNÍCH ZNAČEK Z OCEL TRUBEK DO PATKY - DODÁVKA A MONTÁŽ</t>
  </si>
  <si>
    <t>nový sloupek pro DZ, včetně patek a kotvení</t>
  </si>
  <si>
    <t>- pro A11: 1=1,000 [A] 
 - pro B4+E13: 1=1,000 [B] 
 - pro P4: 1=1,000 [C] 
 - pro P6: 1=1,000 [D] 
 - pro dopravní zrcadlo: 1=1,000 [E] 
Celkem: A+B+C+D+E=5,000 [F]</t>
  </si>
  <si>
    <t>položka zahrnuje:  
- sloupky a upevňovací zařízení včetně jejich osazení (betonová patka, zemní práce)</t>
  </si>
  <si>
    <t>57</t>
  </si>
  <si>
    <t>915111</t>
  </si>
  <si>
    <t>VODOROVNÉ DOPRAVNÍ ZNAČENÍ BARVOU HLADKÉ - DODÁVKA A POKLÁDKA</t>
  </si>
  <si>
    <t>na nový asfalt, vč. předznačení</t>
  </si>
  <si>
    <t>- dle pol. 915221: 17.189=17,189 [A]</t>
  </si>
  <si>
    <t>položka zahrnuje:  
- dodání a pokládku nátěrového materiálu (měří se pouze natíraná plocha)  
- předznačení a reflexní úpravu</t>
  </si>
  <si>
    <t>58</t>
  </si>
  <si>
    <t>915221</t>
  </si>
  <si>
    <t>VODOR DOPRAV ZNAČ PLASTEM STRUKTURÁLNÍ NEHLUČNÉ - DOD A POKLÁDKA</t>
  </si>
  <si>
    <t>na vyzrálý asfalt, vč. předznačení</t>
  </si>
  <si>
    <t>- vlevo V4 (0.25) dl. 14,00 m: 0.250*14.000=3,500 [A] 
 - osa V1a (0,125) dl. 50,50 m: 0.125*50.500=6,313 [B] 
 - osa V2b (3,0/1,5/0,125) dl. 25,50 m (barva dl. 6x3 m): 0.125*18.000=2,250 [C] 
 - osa V1a (0,125), dl. 9,50 m: 0.125*9.500=1,188 [D] 
 - vpravo V4 (0,25) dl. 15.75 m: 0.250*15.750=3,938 [E] 
Celkem: A+B+C+D+E=17,189 [F]</t>
  </si>
  <si>
    <t>59</t>
  </si>
  <si>
    <t>917224</t>
  </si>
  <si>
    <t>SILNIČNÍ A CHODNÍKOVÉ OBRUBY Z BETONOVÝCH OBRUBNÍKŮ ŠÍŘ 150MM</t>
  </si>
  <si>
    <t>silniční obrubníky,   
komplet, vč. betonového lože z C30/37 XF3,  
všechny varianty, vč. nájezdového, náběhového,  
vč. dodání a osazení, vč. zakrácení,  
(před a za mostem),</t>
  </si>
  <si>
    <t>Položka zahrnuje:  
dodání a pokládku betonových obrubníků o rozměrech předepsaných zadávací dokumentací  
betonové lože i boční betonovou opěrku.</t>
  </si>
  <si>
    <t>60</t>
  </si>
  <si>
    <t>silniční obrubníky, 
komplet, vč. betonového lože z C30/37 XF3, 
všechny varianty, vč. nájezdového, náběhového, 
vč. dodání a osazení, vč. zakrácení, 
(plynulé napojení na stávající stav za mostem),</t>
  </si>
  <si>
    <t>- vlevo: 9.615=9,615 [A] 
 - vpravo: 10.165=10,165 [B] 
Celkem: A+B=19,780 [C]</t>
  </si>
  <si>
    <t>61</t>
  </si>
  <si>
    <t>91772</t>
  </si>
  <si>
    <t>OBRUBA Z DLAŽEBNÍCH KOSTEK DROBNÝCH</t>
  </si>
  <si>
    <t>přídlažba u obrub a UV, š. 250 mm,  
komplet žulové kostky min 100x100x100 mm,   
vč. betonového lože z C30/37 XF3, vč. spárování</t>
  </si>
  <si>
    <t>- před mostem vlevo: 48.000=48,000 [A] 
 - rozšíření v místě zálivu pro UV (plocha vykázáno jako 3 řady š. 250 mm): 9.000=9,000 [B] 
 - před mostem vpravo: 53.000=53,000 [C] 
Celkem: A+B+C=110,000 [D]</t>
  </si>
  <si>
    <t>Položka zahrnuje:  
dodání a pokládku jedné řady dlažebních kostek o rozměrech předepsaných zadávací dokumentací  
betonové lože i boční betonovou opěrku.</t>
  </si>
  <si>
    <t>62</t>
  </si>
  <si>
    <t>919112</t>
  </si>
  <si>
    <t>ŘEZÁNÍ ASFALTOVÉHO KRYTU VOZOVEK TL DO 100MM</t>
  </si>
  <si>
    <t>spáry v napojení na stávající komunikace a sjezdy,   
odvoz a likvidace odpadu v režii zhotovitele</t>
  </si>
  <si>
    <t>- začátek úseku: 7.200=7,200 [A] 
 - podél SO 103 po spáru nad rubem mostu: 4.300=4,300 [B] 
 - podél SO 104 po spáru na rubem mostu: 11.000=11,000 [C] 
 - konec úseku: 9.700=9,700 [D] 
Celkem: A+B+C+D=32,200 [E]</t>
  </si>
  <si>
    <t>položka zahrnuje řezání vozovkové vrstvy v předepsané tloušťce, včetně spotřeby vody</t>
  </si>
  <si>
    <t>63</t>
  </si>
  <si>
    <t>931325</t>
  </si>
  <si>
    <t>TĚSNĚNÍ DILATAČ SPAR ASF ZÁLIVKOU MODIFIK PRŮŘ DO 600MM2</t>
  </si>
  <si>
    <t>výplň řezaných spar na rozhraní asfaltů</t>
  </si>
  <si>
    <t>- dle pol. 919112: 32.200=32,200 [A]</t>
  </si>
  <si>
    <t>položka zahrnuje dodávku a osazení předepsaného materiálu, očištění ploch spáry před úpravou, očištění okolí spáry po úpravě  
nezahrnuje těsnící profil</t>
  </si>
  <si>
    <t>64</t>
  </si>
  <si>
    <t>96687</t>
  </si>
  <si>
    <t>VYBOURÁNÍ ULIČNÍCH VPUSTÍ KOMPLETNÍCH</t>
  </si>
  <si>
    <t>komplet vybourání stávajících kanalizačních šachet,   
vč. odvozu vybouraného materiálu na skládku,  
vč. likvidace mříží v režii zhotovitele</t>
  </si>
  <si>
    <t>- dle pol. 89712: 4=4,000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</si>
  <si>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</si>
  <si>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65</t>
  </si>
  <si>
    <t>969234</t>
  </si>
  <si>
    <t>VYBOURÁNÍ POTRUBÍ DN DO 200MM KANALIZAČ</t>
  </si>
  <si>
    <t>vybourání potrubí od stávajících UV,  
komplet vč. odvozu na skládku</t>
  </si>
  <si>
    <t>- před mostem vlevo - 1: 12.500=12,500 [A] 
 - před mostem vlevo - 2: 1.000=1,000 [B] 
 - před mostem vpravo - 3: 4.000=4,000 [C] 
 - za mostem - 4: 8.000=8,000 [D] 
Celkem: A+B+C+D=25,500 [E]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</si>
  <si>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</si>
  <si>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102</t>
  </si>
  <si>
    <t>Chodníky podél hlavní trasy</t>
  </si>
  <si>
    <t>- dle pol.č.113325a - ODSTRANĚNÍ PODKLADŮ ZPEVNĚNÝCH PLOCH Z KAMENIVA NESTMELENÉHO: 24.420*2,000=48,840 [A] 
 - dle pol.č.113325b - ODSTRANĚNÍ PODKLADŮ ZPEVNĚNÝCH PLOCH Z KAMENIVA NESTMELENÉHO: 3.570*2,000=7,140 [B] 
 - dle pol.č.122735a - ODKOPÁVKY A PROKOPÁVKY OBECNÉ TŘ. I: 36.630*2,000=73,260 [C] 
 - dle pol.č.122735b - ODKOPÁVKY A PROKOPÁVKY OBECNÉ TŘ. I: 4.140*2,000=8,280 [D] 
Celkem: A+B+C+D=137,520 [E]</t>
  </si>
  <si>
    <t>konstrukce z kamene, beton, vč. uložení na skládku</t>
  </si>
  <si>
    <t>- dle pol.č.113185a - ODSTRANĚNÍ KRYTU ZPEVNĚNÝCH PLOCH Z DLAŽDIC: 9.768*2.000=19,536 [A] 
 - dle pol.č.113185b - ODSTRANĚNÍ KRYTU ZPEVNĚNÝCH PLOCH Z DLAŽDIC: 1.428*2.000=2,856 [B] 
 - dle pol.č.113524a - ODSTRANĚNÍ CHODNÍKOVÝCH A SILNIČNÍCH OBRUBNÍKŮ BETONOVÝCH: 69.000*0.100*0,250*2.300=3,968 [C] 
 - dle pol.č.113524b - ODSTRANĚNÍ CHODNÍKOVÝCH A SILNIČNÍCH OBRUBNÍKŮ BETONOVÝCH: 28.000*0.100*0,250*2.300=1,610 [D] 
Celkem: A+B+C+D=27,970 [E]</t>
  </si>
  <si>
    <t>113185</t>
  </si>
  <si>
    <t>ODSTRANĚNÍ KRYTU ZPEVNĚNÝCH PLOCH Z DLAŽDIC, ODVOZ DO 8KM</t>
  </si>
  <si>
    <t>odstranění stávajících dlaždic na chodníku,  
dlaždice tl.40 mm do pískového lože, 
(před a za mostem)</t>
  </si>
  <si>
    <t>- před mostem - vlevo: 131.700=131,700 [A] 
 - před mostem - vpravo  - před vjezdem: 38.900=38,900 [B] 
 - před mostem - vpravo  - za vjezdem: 68.300=68,300 [C] 
 - za mostem - vlevo: 5.300=5,300 [D] 
Celkem plocha: A+B+C+D=244,200 [E] 
Celkem: 0.04*E=9,768 [F]</t>
  </si>
  <si>
    <t>odstranění stávajících dlaždic na chodníku,  
dlaždice tl.40 mm do pískového lože, 
(napojení na stávající stav za mostem),</t>
  </si>
  <si>
    <t>- za mostem - vlevo: 5.900=5,900 [A] 
 - za mostem - vpravo: 29.800=29,800 [B] 
Celkem plocha: A+B=35,700 [C] 
Celkem: 0.04*C=1,428 [D]</t>
  </si>
  <si>
    <t>odstranění podkladních vrstev chodníku, 
vč. ručního odkopu u IS apod., 
v tl. 100 mm, 
(před a za mostem)</t>
  </si>
  <si>
    <t>- před mostem - vlevo: 131.700=131,700 [A] 
 - před mostem - vpravo  - před vjezdem: 38.900=38,900 [B] 
 - před mostem - vpravo  - za vjezdem: 68.300=68,300 [C] 
 - za mostem - vlevo: 5.300=5,300 [D] 
Celkem plocha: A+B+C+D=244,200 [E] 
Celkem: 0.100*E=24,420 [F]</t>
  </si>
  <si>
    <t>odstranění podkladních vrstev vozovky, 
vč. ručního odkopu u IS apod., 
v tl. 100 mm, 
(plynulé napojení na stávající stav za mostem),</t>
  </si>
  <si>
    <t>- za mostem - vlevo: 5.900=5,900 [A]   
 - za mostem - vpravo: 29.800=29,800 [B] 
Celkem plocha: A+B=35,700 [C] 
Celkem: 0.100*C=3,570 [D]</t>
  </si>
  <si>
    <t>odstranění stávajících chodníkových obrubníků, 
vč. betonového lože (podkladu), 
(před a za mostem)</t>
  </si>
  <si>
    <t>- před mostem - vlevo:  21.000=21,000 [A] 
 - před mostem - vpravo - před vjezdem: 9.000=9,000 [B] 
 - před mostem - vpravo - za vjezdem: 20.000=20,000 [C] 
 - před mostem - vpravo - za č.p 602: 14.500=14,500 [D] 
 - za mostem - vlevo: 4.500=4,500 [E] 
Celkem: A+B+C+D+E=69,000 [F]</t>
  </si>
  <si>
    <t>odstranění stávajících chodníkových obrubníků, 
vč. betonového lože (podkladu), 
(napojení na stávající stav za mostem),</t>
  </si>
  <si>
    <t>- za mostem - vlevo: 5.000=5,000 [A]  
 - za mostem - vpravo: 23.000=23,000 [B] 
Celkem: A+B=28,000 [C]</t>
  </si>
  <si>
    <t>12110</t>
  </si>
  <si>
    <t>SEJMUTÍ ORNICE NEBO LESNÍ PŮDY</t>
  </si>
  <si>
    <t>sejmutí humózní vrstvy v prostoru dočasného záboru v max tl. 0.15 m,   
podél chodníků,   
vč. odvozu na mezideponii,  
(před a za mostem)</t>
  </si>
  <si>
    <t>- před mostem - vlevo (bez vlivu sklonu =&gt; 1,00x): 1.00*5.600=5,600 [A] 
 - před mostem - vpravo - před vjezdem (bez vlivu sklonu =&gt; 1,00x): 1.00*4.100=4,100 [B] 
 - před mostem - vpravo - za vjezdem (bez vlivu sklonu =&gt; 1,00x): 1.00*8.700=8,700 [C] 
 - před mostem - za domem č.p.602 (bez vlivu sklonu =&gt; 1,00x): 1.00*8,300=8,300 [D] 
 - za mostem - vlevo (bez vlivu =&gt; 1,00x): 1.00*4.500=4,500 [E] 
Celkem plocha: A+B+C+D+E=31,200 [F] 
Celkem: 0.150*F=4,680 [G]</t>
  </si>
  <si>
    <t>položka zahrnuje sejmutí ornice bez ohledu na tloušťku vrstvy a její vodorovnou dopravu  
nezahrnuje uložení na trvalou skládku</t>
  </si>
  <si>
    <t>sejmutí humózní vrstvy v prostoru dočasného záboru v max tl. 0.15 m,  
podél chodníků, 
vč. odvozu na mezideponii, 
(napojení na stávající stav za mostem)</t>
  </si>
  <si>
    <t>- za mostem - vpravo (bez vlivu =&gt; 1,00x): 0.150*1.00*44.200=6,630 [A]</t>
  </si>
  <si>
    <t>122735</t>
  </si>
  <si>
    <t>ODKOPÁVKY A PROKOPÁVKY OBECNÉ TŘ. I, ODVOZ DO 8KM</t>
  </si>
  <si>
    <t>odkop pro nové konstrukční vrstvy chodníku, 
vč. ručních dokopů, 
tl.150 mm, 
(před a za mostem)</t>
  </si>
  <si>
    <t>- před mostem - vlevo:  131.700=131,700 [A] 
 - před mostem - vpravo  - před vjezdem: 38.900=38,900 [B] 
 - před mostem - vpravo  - za vjezdem: 68.300=68,300 [C] 
 - za mostem - vlevo: 5.300=5,300 [D] 
Celkem plocha: A+B+C+D=244,200 [E] 
Celkem:  0.150*E=36,630 [F]</t>
  </si>
  <si>
    <t>odkop pro nové konstrukční vrstvy chodníku, 
vč. ručních dokopů, 
tl.150 mm, 
(napojení na stávající stav za mostem),</t>
  </si>
  <si>
    <t>- za mostem - vlevo: 4.700=4,700 [A]   
 - za mostem - vpravo: 22.900=22,900 [B] 
Celkem plocha: A+B=27,600 [C] 
Celkem: 0.150*C=4,140 [D]</t>
  </si>
  <si>
    <t>12573</t>
  </si>
  <si>
    <t>VYKOPÁVKY ZE ZEMNÍKŮ A SKLÁDEK TŘ. I</t>
  </si>
  <si>
    <t>vykopávky zeminy na mezideponii pro zpětné použití,  
(před a za mostem)</t>
  </si>
  <si>
    <t>- dle pol. 12110a - SEJMUTÍ ORNICE NEBO LESNÍ PŮDY - pro zpětné ohumusování: 4.680=4,680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</si>
  <si>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</si>
  <si>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vykopávky zeminy na mezideponii pro zpětné použití, 
(napojení na stávající stav za mostem),</t>
  </si>
  <si>
    <t>- dle pol. 12110b - SEJMUTÍ ORNICE NEBO LESNÍ PŮDY - pro zpětné ohumusování: 6.630=6,630 [A]</t>
  </si>
  <si>
    <t>nákup a dovoz zeminy vhodné pro ohumusování  
položka je vč. veškeré dopravy,  
(před a za mostem)</t>
  </si>
  <si>
    <t>- doplnění humózní zeminy - zelený pás mezi chodníkem a vozovkou před mostem vlevo: 0.150*41.900=6,285 [A]</t>
  </si>
  <si>
    <t>nákup a dovoz zeminy vhodné pro ohumusování 
položka je vč. veškeré dopravy, 
(napojení na stávající stav za mostem),</t>
  </si>
  <si>
    <t>- doplnění humózní zeminy - zelený pás za mostem vpravo u PENAMu: 0.150*27.600=4,140 [A]</t>
  </si>
  <si>
    <t>17120</t>
  </si>
  <si>
    <t>ULOŽENÍ SYPANINY DO NÁSYPŮ A NA SKLÁDKY BEZ ZHUTNĚNÍ</t>
  </si>
  <si>
    <t>uložení sypaniny na mezideponii, včetně zajištění neznehodnocení materiálu</t>
  </si>
  <si>
    <t>- dle pol. 12110a - SEJMUTÍ ORNICE NEBO LESNÍ PŮDY - pro zpětné ohumusování: 4.680=4,680 [A] 
 - dle pol. 12573b - VYKOPÁVKY ZE ZEMNÍKŮ A SKLÁDEK TŘ. I - pro zpětné ohumusování: 6.630=6,630 [B] 
Celkem: A+B=11,310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</si>
  <si>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</si>
  <si>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</si>
  <si>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</si>
  <si>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zpětné ohumusování v tl. 0.15 mm, včetně dovozu z mezideponie,  
(před a za mostem)</t>
  </si>
  <si>
    <t>- plocha dle pol. 12110a - SEJMUTÍ ORNICE NEBO LESNÍ PŮDY - bez vlivu sklonu: 0.150*31.200=4,680 [A] 
 - doplnění humózní zeminy - zelený pás mezi chodníkem a vozovkou před mostem vlevo: 0.150*41.900=6,285 [B] 
Celkem: A+B=10,965 [C]</t>
  </si>
  <si>
    <t>položka zahrnuje:  
nutné přemístění ornice z dočasných skládek vzdálených do 50m  
rozprostření ornice v předepsané tloušťce v rovině a ve svahu do 1:5</t>
  </si>
  <si>
    <t>zpětné ohumusování v tl. 0.15 mm, včetně dovozu z mezideponie, 
(plynulé napojení na stávající stav za mostem),</t>
  </si>
  <si>
    <t>- dle pol. 12110b - SEJMUTÍ ORNICE NEBO LESNÍ PŮDY - pro zpětné ohumusování: 0.150*27.600=4,140 [A] 
 - doplnění humózní zeminy - zelený pás za mostem vpravo u PENAMu: 0.150*48.600=7,290 [B] 
Celkem: A+B=11,430 [C]</t>
  </si>
  <si>
    <t>18241</t>
  </si>
  <si>
    <t>ZALOŽENÍ TRÁVNÍKU RUČNÍM VÝSEVEM</t>
  </si>
  <si>
    <t>založení trávníku, plocha  
(před a za mostem)</t>
  </si>
  <si>
    <t>- plocha dle pol. 18230a - ROZPROSTŘENÍ ORNICE V ROVINĚ: 73.100=73,100 [A]</t>
  </si>
  <si>
    <t>Zahrnuje dodání předepsané travní směsi, její výsev na ornici, zalévání, první pokosení, to vše bez ohledu na sklon terénu</t>
  </si>
  <si>
    <t>založení trávníku, plocha 
(plynulé napojení na stávající stav za mostem),</t>
  </si>
  <si>
    <t>- plocha dle pol. 18230b - ROZPROSTŘENÍ ORNICE V ROVINĚ: 76.200=76,200 [A]</t>
  </si>
  <si>
    <t>18247</t>
  </si>
  <si>
    <t>OŠETŘOVÁNÍ TRÁVNÍKU</t>
  </si>
  <si>
    <t>2x ošetřování</t>
  </si>
  <si>
    <t>- plocha dle pol. 18241a - ZALOŽENÍ TRÁVNÍKU RUČNÍM VÝSEVEM: 73.100=73,100 [A]</t>
  </si>
  <si>
    <t>Zahrnuje pokosení se shrabáním, naložení shrabků na dopravní prostředek, s odvozem a se složením, to vše bez ohledu na sklon terénu  
zahrnuje nutné zalití a hnojení</t>
  </si>
  <si>
    <t>- plocha dle pol. 18241a - ZALOŽENÍ TRÁVNÍKU RUČNÍM VÝSEVEM:  76.200=76,200 [A]</t>
  </si>
  <si>
    <t>69.000*0.100*0,250*2.500*3=12,938 [A]</t>
  </si>
  <si>
    <t>28.000*0.100*0,250*2.500*3=5,250 [A]</t>
  </si>
  <si>
    <t>Vodorovné konstrukce</t>
  </si>
  <si>
    <t>45152</t>
  </si>
  <si>
    <t>PODKLADNÍ A VÝPLŇOVÉ VRSTVY Z KAMENIVA DRCENÉHO</t>
  </si>
  <si>
    <t>lože z drceného kameniva fr 4/8 tl. 30 mm, pod dlažbou,   
komplet, vč. nákupu, dodání a hutnění  
(před a za mostem)</t>
  </si>
  <si>
    <t>- plocha dle pol. 582601a - KRYTY Z BETON DLAŽDIC SE ZÁMKEM ŠEDÝCH TL 60MM BEZ LOŽE: 273.500=273,500 [A] 
 - plocha dle pol. 582607 - KRYTY Z BETON DLAŽDIC SE ZÁMKEM ŠEDÝCH RELIÉFNÍCH TL 60MM BEZ LOŽE: 10.000=10,000 [B] 
Celkem plocha: A+B=283,500 [C] 
Celkem: 0.030*C=8,505 [D]</t>
  </si>
  <si>
    <t>položka zahrnuje dodávku předepsaného kameniva, mimostaveništní a vnitrostaveništní dopravu a jeho uložení  
není-li v zadávací dokumentaci uvedeno jinak, jedná se o nakupovaný materiál</t>
  </si>
  <si>
    <t>lože z drceného kameniva fr 4/8 tl. 30 mm, pod dlažbou,  
komplet, vč. nákupu, dodání a hutnění 
(plynulé napojení na stávající stav za mostem),</t>
  </si>
  <si>
    <t>- plocha dle pol. 582601b - KRYTY Z BETON DLAŽDIC SE ZÁMKEM ŠEDÝCH TL 60MM BEZ LOŽE: 0.030*26.000=0,780 [A]</t>
  </si>
  <si>
    <t>podkladní chodníkové vrstvy z ŠDA fr. 0/32 min. tl. 150 mm, prům tl.180 mm,  
komplet, vč. nákupu, dodání a hutnění,  
v ploše zohledněn vliv zvětšené tl. vrstvy u silničních obrub  
(před a za mostem)</t>
  </si>
  <si>
    <t>- chodník před mostem - vlevo: 97.000=97,000 [A] 
 - chodník před mostem - vpravo - před vjezdem: 46.000=46,000 [B] 
 - chodník před mostem - vpravo - za vjezdem: 85.300=85,300 [C] 
 - chodník za mostem - vlevo: 24.000=24,000 [D] 
 - chodník za mostem - vpravo: 28.500=28,500 [E] 
 - chodník za mostem - vpravo - za vjezdem do PENAMu: 28.800=28,800 [F] 
Celkem: A+B+C+D+E+F=309,600 [G]</t>
  </si>
  <si>
    <t>podkladní chodníkové vrstvy z ŠDA fr. 0/32 min. tl. 150 mm, prům tl.180 mm, 
komplet, vč. nákupu, dodání a hutnění, 
v ploše zohledněn vliv zvětšené tl. u silničních obrub 
(plynulé napojení na stávající stav za mostem),</t>
  </si>
  <si>
    <t>- napojení chodníku za mostem vlevo: 7.500=7,500 [A] 
 - napojení chodníku za mostem vpravo: 18.400=18,400 [B] 
Celkem: A+B=25,900 [C]</t>
  </si>
  <si>
    <t>582601</t>
  </si>
  <si>
    <t>KRYTY Z BETON DLAŽDIC SE ZÁMKEM ŠEDÝCH TL 60MM BEZ LOŽE</t>
  </si>
  <si>
    <t>povrch chodníků z betonové dlažby,  
komplet,   
vč. dovozu, zkrácení, hutnění a spárování,  
(před a za mostem)   
TVAR PRVKŮ DLAŽBY DLE POŽADAVKŮ MĚSTA ROSICE</t>
  </si>
  <si>
    <t>- chodník před mostem - vlevo: 97.000=97,000 [A] 
 - chodník před mostem - vpravo - před vjezdem: 35.500=35,500 [B] 
 - chodník před mostem - vpravo - za vjezdem: 66.000=66,000 [C] 
 - chodník za mostem - vlevo: 20.000=20,000 [D] 
 - chodník za mostem - vpravo: 26.000=26,000 [E] 
 - chodník za mostem - vpravo - za vjezdem do PENAMu: 29.000=29,000 [F] 
Celkem: A+B+C+D+E+F=273,500 [G]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</si>
  <si>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</si>
  <si>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povrch chodníků z betonové dlažby, 
komplet,  
vč. dovozu, zkrácení, hutnění a spárování, 
(plynulé napojení na stávající stav za mostem), 
TVAR PRVKŮ DLE POŽADAVKŮ MĚSTA ROSICE</t>
  </si>
  <si>
    <t>- napojení chodníku za mostem vlevo: 7.500=7,500 [A] 
 - napojení chodníku za mostem vpravo: 18.500=18,500 [B] 
Celkem: A+B=26,000 [C]</t>
  </si>
  <si>
    <t>582607</t>
  </si>
  <si>
    <t>KRYTY Z BETON DLAŽDIC SE ZÁMKEM ŠEDÝCH RELIÉFNÍCH TL 60MM BEZ LOŽE</t>
  </si>
  <si>
    <t>povrch chodníků z betonové reliéfní dlažby, 
úprava u místě místa pro přecházení (varovný a signální pás), 
komplet,  
vč. dovozu, zkrácení, hutnění a spárování, 
(plynulé napojení na stávající stav za mostem), 
TVAR PRVKŮ DLE POŽADAVKŮ MĚSTA ROSICE</t>
  </si>
  <si>
    <t>- chodník před mostem - vlevo: 4.000=4,000 [A] 
 - chodník před mostem - vpravo - před vjezdem: 3.500=3,500 [B] 
 - chodník před mostem - vpravo - za vjezdem: 2.500=2,500 [C] 
Celkem: A+B+C=10,000 [D]</t>
  </si>
  <si>
    <t>587205</t>
  </si>
  <si>
    <t>PŘEDLÁŽDĚNÍ KRYTU Z BETONOVÝCH DLAŽDIC</t>
  </si>
  <si>
    <t>předláždění z betonových dlaždic,  
komplet, vč. případných tvarových úprav a doplnění lože</t>
  </si>
  <si>
    <t>- před mostem vlevo u bočního vchodu k domu č.p. 727, naproti vjezdům v oblouku: 1.500=1,500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</si>
  <si>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</si>
  <si>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</si>
  <si>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711127</t>
  </si>
  <si>
    <t>IZOLACE BĚŽN KONSTR PROTI TLAK VODĚ Z PE FÓLIÍ</t>
  </si>
  <si>
    <t>nopová folie HDPE, včetně ukončovací lišty s odolností proti UV podél staveb u chodníků a jejího kotvení,  
vykázáno bez přesahů, včetně rozměrových úprav</t>
  </si>
  <si>
    <t>- před mostem - vlevo - na začátku úseku: 0.500*4.500=2,250 [A] 
 - před mostem - vlevo - podél domu č.p.727: 0.500*28.500=14,250 [B] 
 - před mostem  - vpravo - podél domu č.p. 9: 0.500*8.000=4,000 [C] 
 - pře mostem  - vpravo - podél domu č.p. 602: 0.500*6.000=3,000 [D] 
Celkem: A+B+C+D=23,500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</si>
  <si>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</si>
  <si>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917223</t>
  </si>
  <si>
    <t>SILNIČNÍ A CHODNÍKOVÉ OBRUBY Z BETONOVÝCH OBRUBNÍKŮ ŠÍŘ 100MM</t>
  </si>
  <si>
    <t>chodníkové obrubníky,   
komplet, vč. betonového lože z C30/37 XF3,  
všechny varianty,   
vč. dodání a osazení, vč. zakrácení, a tvarování oblouků.  
(před a za mostem),</t>
  </si>
  <si>
    <t>- před mostem - vlevo - u silničního oblouku - levá strana: 20.500=20,500 [A] 
 - před mostem - vlevo - u silničního oblouku - pravá strana: 18.000=18,000 [B] 
 - před mostem - podél domu č.p. 727 - pravá strana: 20.000=20,000 [C] 
 - před mostem - vpravo - před vjezdem - pravá strana: 9.500=9,500 [D] 
 - před mostem - vpravo - za vjezdem - pravá strana: 11.500=11,500 [E] 
 - před mosteme - vpravo - mezi domem č.p. 602 a mostem - pravá strana: 9.500=9,500 [F] 
 - za mostem - vlevo - levá strana: 9.500=9,500 [G] 
 - za mostem - vpravo - pravá strana - napojení na chodník PENAMu: 9.500=9,500 [H] 
 - za mostem - vpravo - pravá strana - za vjezdem do PENAMu: 17.500=17,500 [I] 
Celkem: A+B+C+D+E+F+G+H+I=125,500 [J]</t>
  </si>
  <si>
    <t>chodníkové obrubníky,  
komplet, vč. betonového lože z C30/37 XF3, 
všechny varianty, vč. nájezdového, náběhového, 
vč. dodání a osazení, vč. zakrácení a tvarování oblouků 
(plynulé napojení na stávající stav za mostem),</t>
  </si>
  <si>
    <t>- za mostem - vlevo: 5.000=5,000 [A] 
 - za mostem - vpravo: 9.000=9,000 [B] 
Celkem: A+B=14,000 [C]</t>
  </si>
  <si>
    <t>SO 103</t>
  </si>
  <si>
    <t>Napojení chodníku a vjezdu místního obchodu</t>
  </si>
  <si>
    <t>- dle pol.č.113175 - ODSTRAN KRYTU ZPEVNĚNÝCH PLOCH ZE ŠTĚRKODRTI: 8.010*2.000=16,020 [A] 
 - dle pol.č.113325 - ODSTRANĚNÍ PODKLADŮ ZPEVNĚNÝCH PLOCH Z KAMENIVA NESTMELENÉHO: 32.040*2.000=64,080 [B] 
 - dle pol.č.123735 - ODKOP PRO SPOD STAVBU SILNIC A ŽELEZNIC TŘ. I: 80.100*2.000=160,200 [C] 
 - dle pol.č.132735 - HLOUBENÍ RÝH ŠÍŘ DO 2M PAŽ I NEPAŽ TŘ. I:7.800*2.000=15,600 [D] 
Celkem: A+B+C+D=255,900 [E]</t>
  </si>
  <si>
    <t>- dle pol.č.113155 - ODSTRANĚNÍ KRYTU ZPEVNĚNÝCH PLOCH Z BETONU: 3,204*2.300=7,369 [A] 
 - dle pol.č.113185 - ODSTRANĚNÍ KRYTU ZPEVNĚNÝCH PLOCH Z DLAŽDIC: 0.360*2.000=0,720 [B] 
 - dle pol.č.113524 - ODSTRANĚNÍ CHODNÍKOVÝCH A SILNIČNÍCH OBRUBNÍKŮ BETONOVÝCH: 4.00*0.250*0,100*2.300=0,230 [C] 
Celkem: A+B+C=8,319 [D]</t>
  </si>
  <si>
    <t>vybouraný asfalt ZAS-T1, ZAS-T2, vč. uložení na skládku</t>
  </si>
  <si>
    <t>- dle pol.č.113135 - ODSTRANĚNÍ KRYTU ZPEVNĚNÝCH PLOCH S ASFALTOVÝM POJIVEM: 1,602*2.200=3,524 [A]</t>
  </si>
  <si>
    <t>vybourání zpevněné asfaltové plochy, 
vč. ručního bourání / dobourání, 
v tl. 100 mm, 
plocha SO103 - asfalt</t>
  </si>
  <si>
    <t>- plocha úpravy SO103: 0.10*0.100*160.200=1,602 [A]</t>
  </si>
  <si>
    <t>113155</t>
  </si>
  <si>
    <t>ODSTRANĚNÍ KRYTU ZPEVNĚNÝCH PLOCH Z BETONU, ODVOZ DO 8KM</t>
  </si>
  <si>
    <t>vybourání (nebo ubroušení) zpevněné plochy, 
vč. ručního bourání / dobourání, 
v tl. 200 mm, 
plocha SO103 - beton</t>
  </si>
  <si>
    <t>- plocha úpravy SO103: 0.10*0.200*160.200=3,204 [A]</t>
  </si>
  <si>
    <t>113175</t>
  </si>
  <si>
    <t>ODSTRAN KRYTU ZPEVNĚNÝCH PLOCH Z DLAŽEB KOSTEK, ODVOZ DO 8KM</t>
  </si>
  <si>
    <t>odstranění zpevněné plochy, 
vč. ručního bourání / dobourání, 
v tl. 100 mm, 
plocha SO103 - hutněná štěrkodrť</t>
  </si>
  <si>
    <t>- plocha úpravy SO103: 0.50*0.100*160.200=8,010 [A]</t>
  </si>
  <si>
    <t>odstranění krytu ze zámkové dlažby,</t>
  </si>
  <si>
    <t>- podél domu č.p. 727: 0.500*0.060*12.000=0,360 [A]</t>
  </si>
  <si>
    <t>odstranění podkladních vrstev SO 103, 
vč. ručního odkopu u IS apod., 
v tl. 200 mm, 
plocha SO103</t>
  </si>
  <si>
    <t>- plocha úpravy SO103: 0.200*160.200=32,040 [A]</t>
  </si>
  <si>
    <t>odstranění stávajících silničních obrubníků 
obrubníky u SO 102 u domu č.p. 727, 
vč. betonového lože (podkladu), včetně přídlažby u obruby</t>
  </si>
  <si>
    <t>- u chodníku SO102 u domu č.p. 727: 4.000=4,000 [A]</t>
  </si>
  <si>
    <t>frézování (nebo ubroušení) zpevněné plochy,  
vč. ručního bourání / dobourání,  
komplet,    
v tl. 100 mm,  
odvoz a likvidace v režii zhotovitele,  
plocha SO103 - beton</t>
  </si>
  <si>
    <t>- plocha úpravy SO103: 0.30*0.100*160.200=4,806 [A]</t>
  </si>
  <si>
    <t>frézovaná/řezaná drážka pro těsnění modifikovanou těsnící zálivkou, komplet,  
odvoz a likvidace v režii zhotovitele,  
podél přídlažby a obrub,  
podél odvodňovacího pásu na vjezdu k obchodu</t>
  </si>
  <si>
    <t>- délka dle pol. 917224 - SILNIČNÍ A CHODNÍKOVÉ OBRUBY Z BETONOVÝCH OBRUBNÍKŮ ŠÍŘ 150MM: 42.000=42,000 [A] 
 - délka dle pol. 935111 - ŠTĚRBINOVÉ ŽLABY Z BETONOVÝCH DÍLCŮ ŠÍŘ DO 400MM VÝŠ DO 500MM BEZ OBRUBY: 2*4.000=8,000 [B] 
Celkem: A+B=50,000 [C]</t>
  </si>
  <si>
    <t>výměna podloží v aktivní zóně tl. 0,50 m, 
plocha SO 103 
POUZE SE SOUHLASEM INVESTORA</t>
  </si>
  <si>
    <t>- objem dle pol. 17180b - ULOŽENÍ SYPANINY DO NÁSYPŮ Z NAKUPOVANÝCH MATERIÁLŮ: 80.100=80,100 [A]</t>
  </si>
  <si>
    <t>rýhy pro zídku (palisády), 
vč. ručního dokopání v blízkosti IS,  
komplet vč. vhodného pažení</t>
  </si>
  <si>
    <t>- zídka (palisády) na straně domu č.p. 727: 0.750*0.800*9.500=5,700 [A] 
 - zídka (palisády) na straně chodníku: 0.750*0.800*3.500=2,100 [B] 
Celkem: A+B=7,800 [C]</t>
  </si>
  <si>
    <t>plocha výškové úpravy sjezdu SO 103,  
komplet, vč. nasypání, rozprostření a hutnění,  
tl.200 mm</t>
  </si>
  <si>
    <t>- plocha SO103: 0.200*160.200=32,040 [A]</t>
  </si>
  <si>
    <t>komplet výměna podloží, zemina CBR&gt;15%, tl. 0.5 m,  
plocha SO 103,  
POUZE SE SOUHLASEM INVESTORA</t>
  </si>
  <si>
    <t>- plocha SO 103: 0.500*160.200=80,100 [A]</t>
  </si>
  <si>
    <t>zásypy zídky (palisád),  
komplet, vč. dovozu materiálu a vhodného hutnění</t>
  </si>
  <si>
    <t>- zídka (palisády) na straně domu č.p. 727: 2*0.300*0.500*9.500=2,850 [A] 
 - zídka (palisády) na straně chodníku: 2*0.300*0.500*3.500=1,050 [B] 
Celkem: A+B=3,900 [C]</t>
  </si>
  <si>
    <t>4.00*0.250*0,100*2.500*3=0,750 [A]</t>
  </si>
  <si>
    <t>separační netkaná geotextílie v aktivní zóně,  
pouze při zjištění neúnosného podloží,   
plocha SO 103,  
POUZE SE SOUHLASEM INVESTORA</t>
  </si>
  <si>
    <t>- plocha dle pol.17180b - ULOŽENÍ SYPANINY DO NÁSYPŮ Z NAKUPOVANÝCH MATERIÁLŮ: 160.200=160,200 [A]</t>
  </si>
  <si>
    <t>lože z drceného kameniva fr 4/8, pod dlažbou,   
komplet, vč. nákupu, dodání a hutnění</t>
  </si>
  <si>
    <t>- plocha dle pol. 582601 - KRYTY Z BETON DLAŽDIC SE ZÁMKEM ŠEDÝCH TL 60MM BEZ LOŽE: 0.030*25.200=0,756 [A] 
 - plocha dle pol. 582602 - KRYTY Z BETON DLAŽDIC SE ZÁMKEM ŠEDÝCH TL 80MM BEZ LOŽE: 0.040*54.000=2,160 [B] 
Celkem: A+B=2,916 [C]</t>
  </si>
  <si>
    <t>podkladní vozovkové vrstvy z ŠDA tl. 150 mm,  
přechodová oblast mostu</t>
  </si>
  <si>
    <t>- plocha vozovky před mostem (přechodová oblast mostu): 24.500=24,500 [A]</t>
  </si>
  <si>
    <t>podkladní vrstvy z ŠDA min. tl. 150 mm,  
přechodová oblast mostu a pod dlažbou chodníku  
komplet vč. urovnání a hutnění</t>
  </si>
  <si>
    <t>- plocha vozovky před mostem (přechodová oblast mostu): 24.500=24,500 [A] 
 - plocha dle pol. 582601 - KRYTY Z BETON DLAŽDIC SE ZÁMKEM ŠEDÝCH TL 60MM BEZ LOŽE: 25.200=25,200 [B] 
Celkem: A+B=49,700 [C]</t>
  </si>
  <si>
    <t>56335</t>
  </si>
  <si>
    <t>VOZOVKOVÉ VRSTVY ZE ŠTĚRKODRTI TL. DO 250MM</t>
  </si>
  <si>
    <t>podkladní vrstvy z ŠDA min. tl. 200 mm - vjezdová část  
komplet vč. urovnání a hutnění</t>
  </si>
  <si>
    <t>- plocha vozovky vjezdu: 74.900=74,900 [A]</t>
  </si>
  <si>
    <t>56336</t>
  </si>
  <si>
    <t>VOZOVKOVÉ VRSTVY ZE ŠTĚRKODRTI TL. DO 300MM</t>
  </si>
  <si>
    <t>podkladní vozovkové vrstvy z ŠDA min. tl. 250 mm - parkovací část,  
komplet, vč.urovnání a hutnění</t>
  </si>
  <si>
    <t>- plocha dle pol. 582602 - KRYTY Z BETON DLAŽDIC SE ZÁMKEM ŠEDÝCH TL 80MM BEZ LOŽE: 54.000=54,000 [A]</t>
  </si>
  <si>
    <t>56362</t>
  </si>
  <si>
    <t>VOZOVKOVÉ VRSTVY Z RECYKLOVANÉHO MATERIÁLU TL DO 100MM</t>
  </si>
  <si>
    <t>ložná vrstva R-MAT, tl. 60 mm - vjezd</t>
  </si>
  <si>
    <t>- plocha vozovky vjezdu: 56.300=56,300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</si>
  <si>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</si>
  <si>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infiltrační postřik z modif. asfaltu PI-B,  
v množství zbytkového pojiva 0,8 kg/m2</t>
  </si>
  <si>
    <t>- plocha vozovky před mostem (přechodová oblast mostu): 24.500=24,500 [A] 
 - plocha vozovky vjezdu: 74.900=74,900 [B] 
Celkem: A+B=99,400 [C]</t>
  </si>
  <si>
    <t>spojovací postřik z modif. asfaltu PS-PMB (pod obrusnou vrstvu) 0,3 kg/m2,  
spojovací postřik z modif. asfaltu PS-PMB (pod ložnou vrstvu) 0,5 kg/m2,  
v množství zbytkového pojiva</t>
  </si>
  <si>
    <t>- plocha vozovky před mostem (přechodová oblast mostu): 2*18.500=37,000 [A] 
 - plocha vozovky vjezdu: 1*56.300=56,300 [B] 
Celkem: A+B=93,300 [C]</t>
  </si>
  <si>
    <t>obrusná vrstva ACO 11+, tl. 40 mm</t>
  </si>
  <si>
    <t>- plocha vozovky před mostem (přechodová oblast mostu): 18.500=18,500 [A] 
 - plocha vozovky vjezdu: 56.300=56,300 [B] 
Celkem: A+B=74,800 [C]</t>
  </si>
  <si>
    <t>ložná vrstva ACL16+, tl. 60 mm,  
přechodová oblast mostu</t>
  </si>
  <si>
    <t>- plocha vozovky před mostem (přechodová oblast mostu): 18.500=18,500 [A]</t>
  </si>
  <si>
    <t>podkladní vrstva ACP 16+, tl. 50 mm,  
přechodová oblast mostu</t>
  </si>
  <si>
    <t>povrch chodníků z betonové dlažby,  
komplet,   
vč. dovozu, zkrácení, hutnění a spárování,  
vč. plynulého napojení na most a chodník u obchodu</t>
  </si>
  <si>
    <t>- plocha chodníku SO 103: 25.200=25,200 [A]</t>
  </si>
  <si>
    <t>582602</t>
  </si>
  <si>
    <t>KRYTY Z BETON DLAŽDIC SE ZÁMKEM ŠEDÝCH TL 80MM BEZ LOŽE</t>
  </si>
  <si>
    <t>zpevněná plocha podél domu č.p. 727 a plocha parkoviště u místního obchodu  
komplet,   
vč. dovozu, zkrácení, hutnění a spárování,  
vč. plynulého napojení na most a chodník u obchodu</t>
  </si>
  <si>
    <t>- plocha dlažby u domu č.p. 727: 17.400=17,400 [A] 
 - plocha dlažby u obchodu: 36.600=36,600 [B] 
Celkem: A+B=54,000 [C]</t>
  </si>
  <si>
    <t>výplň řezané/frézované drážce,  
komplet,  
podél silničních obrub</t>
  </si>
  <si>
    <t>- délka dle pol. 113764 - FRÉZOVÁNÍ DRÁŽKY PRŮŘEZU DO 400MM2 V ASFALTOVÉ VOZOVCE: 50.000=50,000 [A]</t>
  </si>
  <si>
    <t>nopová folie HDPE, včetně ukončovací lišty s odolností proti UV podél staveb a jejího kotvení,  
vykázáno bez přesahů, včetně rozměrových úprav</t>
  </si>
  <si>
    <t>- nopová folie u domu č.p 727: 1.000*13.000=13,000 [A] 
 - nopová folie u obchodu: 1.000*9.500=9,500 [B] 
Celkem: A+B=22,500 [C]</t>
  </si>
  <si>
    <t>9111A1</t>
  </si>
  <si>
    <t>ZÁBRADLÍ SILNIČNÍ S VODOR MADLY - DODÁVKA A MONTÁŽ</t>
  </si>
  <si>
    <t>zábradlí na chodníku v napojení na most, včetně osazení a zakotvení, včetně kompletní PKO</t>
  </si>
  <si>
    <t>- silniční zábradlí: 6.000=6,000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</si>
  <si>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</si>
  <si>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91710</t>
  </si>
  <si>
    <t>OBRUBY Z BETONOVÝCH PALISÁD</t>
  </si>
  <si>
    <t>zvýšená zídka (palisády) u domu č.p. 727 a na straně chodníku,  
vyztužené, zajišťující únosnost pro vjezd vozidel,   
komplet, vč. dodání, osazení zajištění, vč. příp atypických dílů,  
vč. zajištění stability,  
vč. osazení do betonového lože z betonu C 30/37 XF3</t>
  </si>
  <si>
    <t>- u domu č.p. 727: 0.400*1.000*9.500=3,800 [A] 
 - délka u chodníku: 0.400*1.000*3.500=1,400 [B] 
Celkem: A+B=5,200 [C]</t>
  </si>
  <si>
    <t>Položka zahrnuje:  
dodání a pokládku betonových palisád o rozměrech předepsaných zadávací dokumentací  
betonové lože i boční betonovou opěrku.</t>
  </si>
  <si>
    <t>chodníkové obrubníky,   
komplet, vč. betonového lože z C30/37 XF3,  
vč. dodání a osazení, vč. zakrácení</t>
  </si>
  <si>
    <t>- podél obrubníku: 10.000=10,000 [A]</t>
  </si>
  <si>
    <t>silniční obrubníky,   
komplet, vč. betonového lože z C30/37 XF3,  
všechny varianty, vč. nájezdového, náběhového,  
vč. dodání a osazení, vč. zakrácení</t>
  </si>
  <si>
    <t>- obrubník silniční u SO 101: 9.500=9,500 [A] 
 - obrubník silniční u domu č.p. 727: 6.000=6,000 [B] 
 - obrubník kolem chodníku: 16,500=16,500 [C] 
 - obrubník kolem dlažby u chodníku: 10.000=10,000 [D] 
Celkem: A+B+C+D=42,000 [E]</t>
  </si>
  <si>
    <t>- napojen na straně firmy ŠETRA - dlážděná část: 1.750=1,750 [A] 
 - napojen na straně firmy ŠETRA - vozovková část: 4.000=4,000 [B] 
Celkem: A+B=5,750 [C]</t>
  </si>
  <si>
    <t>odvodňovací žlab před sjezdem podél místa pro přecházení,   
komplet, vč. vyústění do koryt vodoteče, ukončení osazení</t>
  </si>
  <si>
    <t>- dle pol. 919112: 5.750=5,750 [A]</t>
  </si>
  <si>
    <t>935111</t>
  </si>
  <si>
    <t>ŠTĚRBINOVÉ ŽLABY Z BETONOVÝCH DÍLCŮ ŠÍŘ DO 400MM VÝŠ DO 500MM BEZ OBRUBY</t>
  </si>
  <si>
    <t>- podé místa pro přecházení: 4.000=4,000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</si>
  <si>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</si>
  <si>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SO 104</t>
  </si>
  <si>
    <t>Vjezd k areálu PENAM</t>
  </si>
  <si>
    <t>- dle pol.č.113325 - ODSTRANĚNÍ PODKLADŮ ZPEVNĚNÝCH PLOCH Z KAMENIVA NESTMELENÉHO: 10.000*2.000=20,000 [A] 
 - dle pol.č.123735 - ODKOP PRO SPOD STAVBU SILNIC A ŽELEZNIC TŘ. I: 26.000*2.000=52,000 [B] 
Celkem: A+B=72,000 [C]</t>
  </si>
  <si>
    <t>konstrukce z betonu vč.  uložení na skládku</t>
  </si>
  <si>
    <t>- dle pol.č.113524 - ODSTRANĚNÍ CHODNÍKOVÝCH A SILNIČNÍCH OBRUBNÍKŮ BETONOVÝCH: 8.000*0.250*0,100*2.300=0,460 [A]</t>
  </si>
  <si>
    <t>vyfrézovaný/vybouraný asfalt ZAS-T1, ZAS-T2, vč. uložení na skládku</t>
  </si>
  <si>
    <t>- dle pol.č.113135 - ODSTRANĚNÍ KRYTU ZPEVNĚNÝCH PLOCH S ASFALTOVÝM POJIVEM: 3.640*2.200=8,008 [A]</t>
  </si>
  <si>
    <t>vybourání zpevněné asfaltové plochy, 
vč. ručního bourání / dobourání, 
v tl. 80 mm</t>
  </si>
  <si>
    <t>- stávající vjezd k PENAMu: 0.080*45.500=3,640 [A]</t>
  </si>
  <si>
    <t>odstranění podkladních vrstev vozovky, 
vč. ručního odkopu u IS apod., 
v tl. 200 mm</t>
  </si>
  <si>
    <t>- stávající vjezd k PENAMu: 0.200*50.000=10,000 [A]</t>
  </si>
  <si>
    <t>odstranění stávajících silničních obrubníků podél SO 101, 
vč. betonového lože (podkladu), včetně přídlažby u obruby</t>
  </si>
  <si>
    <t>- před vjezdem k PENAMu: 2.000=2,000 [A] 
 - za vjezdem k PENAMu: 6.000=6,000 [B] 
Celkem: A+B=8,000 [C]</t>
  </si>
  <si>
    <t>frézování zpevněné asfaltové plochy,  
vč. ručního bourání / dobourání,  
komplet,   
v tl. 120 mm,  
odvoz a likvidace v režii zhotovitele</t>
  </si>
  <si>
    <t>- stávající vjezd k PENAMu: 0.120*45.500=5,460 [A]</t>
  </si>
  <si>
    <t>frézovaná/řezaná drážka pro těsnění modifikovanou těsnící zálivkou, komplet,  
odvoz a likvidace v režii zhotovitele,  
podél přídlažby a obrub</t>
  </si>
  <si>
    <t>- před vjezdem k PENAMu: 10.500=10,500 [A] 
 - za vjezdem k PENAMu: 12.500=12,500 [B] 
Celkem: A+B=23,000 [C]</t>
  </si>
  <si>
    <t>výměna podloží v aktivní zóně tl. 0,50 m, 
mimo přechodovou oblast mostu, 
POUZE SE SOUHLASEM INVESTORA</t>
  </si>
  <si>
    <t>- objem dle pol. 17180 - ULOŽENÍ SYPANINY DO NÁSYPŮ Z NAKUPOVANÝCH MATERIÁLŮ: 26.000=26,000 [A]</t>
  </si>
  <si>
    <t>komplet výměna podloží, zemina CBR&gt;15%, tl. 0,5 m,  
mimo přechodovou oblast mostu,  
POUZE SE SOUHLASEM INVESTORA</t>
  </si>
  <si>
    <t>- vjezd do areálu PENAM: 0.500*70.400=35,200 [A] 
 - odečet přechodoové oblasti před mostem: 0.500*-18.400=-9,200 [B] 
Celkem: A+B=26,000 [C]</t>
  </si>
  <si>
    <t>8.000*0.250*0,100*2.500*3=1,500 [A]</t>
  </si>
  <si>
    <t>separační netkaná geotextílie v aktivní zóně,  
pouze při zjištění neúnosného podloží,   
mimo přechodovou oblast mostu,  
POUZE SE SOUHLASEM INVESTORA</t>
  </si>
  <si>
    <t>- vjezd do areálu PENAM: 70.400=70,400 [A] 
 - odečet přechodové oblasti před mostem: -18.400=-18,400 [B] 
Celkem: A+B=52,000 [C]</t>
  </si>
  <si>
    <t>podkladní vozovkové vrstvy z ŠDA tl. 150 mm</t>
  </si>
  <si>
    <t>- vjezd do areálu PENAM: 93.400=93,400 [A]</t>
  </si>
  <si>
    <t>podkladní vozovkové vrstvy z ŠDA min. tl. 150 mm</t>
  </si>
  <si>
    <t>- vjezd do areálu PENAM: 70.400=70,400 [A]</t>
  </si>
  <si>
    <t>- vjezd do areálu PENAM: 2*70.400=140,800 [A]</t>
  </si>
  <si>
    <t>ložná vrstva ACL16+, tl. 60 mm</t>
  </si>
  <si>
    <t>podkladní vrstva ACP 16+, tl. 50 mm</t>
  </si>
  <si>
    <t>výplň řezané/frézované drážce,  
komplet,  
podél obrub</t>
  </si>
  <si>
    <t>- dle pol. 113764: 23.000=23,000 [A]</t>
  </si>
  <si>
    <t>spáry v napojení na stávající komunikaci firmy PENAM   
odvoz a likvidace odpadu v režii zhotovitele</t>
  </si>
  <si>
    <t>- napojení na stávající komunikaci firmy PENAM: 6.200=6,200 [A]</t>
  </si>
  <si>
    <t>- dle pol. 919112: 6.200=6,200 [A]</t>
  </si>
  <si>
    <t>SO 105</t>
  </si>
  <si>
    <t>Vjezdy k nemovitostem</t>
  </si>
  <si>
    <t>- dle pol.č.113325 - ODSTRANĚNÍ PODKLADŮ ZPEVNĚNÝCH PLOCH Z KAMENIVA NESTMELENÉHO: 2.730*2.000=5,460 [A] 
 - dle pol.č.122735 - ODKOPÁVKY A PROKOPÁVKY OBECNÉ TŘ. I: 3.111*2.000=6,222 [B] 
Celkem: A+B=11,682 [C]</t>
  </si>
  <si>
    <t>- dle pol.č.113185 - ODSTRANĚNÍ KRYTU ZPEVNĚNÝCH PLOCH Z DLAŽDIC: 0.930*2.000=1,860 [A] 
 - dle pol.č.113524 - ODSTRANĚNÍ CHODNÍKOVÝCH A SILNIČNÍCH OBRUBNÍKŮ BETONOVÝCH: 7.500*0.100*0,250*2.300=0,431 [B] 
Celkem: A+B=2,291 [C]</t>
  </si>
  <si>
    <t>odstranění stávajících dlaždic a zámkové dlažby na vjezdech,  
dlaždice tl.40 mm, zámková dlažba tl. 60 mm,  
do pískového, ŠP nebo ŠD lože,</t>
  </si>
  <si>
    <t>- vjezd před mostem 1: 0.060*9.900=0,594 [A] 
 - vjezd před mostem 2: 0.040*8.400=0,336 [B] 
Celkem: A+B=0,930 [C]</t>
  </si>
  <si>
    <t>odstranění podkladních vrstev vjezdů, 
vč. ručního odkopu u IS apod.,</t>
  </si>
  <si>
    <t>- vjezd před mostem 1: 0.140*9.900=1,386 [A] 
 - vjezd před mostem 2: 0.160*8.400=1,344 [B] 
Celkem: A+B=2,730 [C]</t>
  </si>
  <si>
    <t>odstranění stávajících chodníkových obrubníků, 
vč. betonového lože (podkladu)</t>
  </si>
  <si>
    <t>- vjezd před mostem 2: 7.500=7,500 [A]</t>
  </si>
  <si>
    <t>odkop pro nové konstrukční vrstvy chodníku, 
vč. ručních dokopů, 
tl.170 mm</t>
  </si>
  <si>
    <t>- vjezd před mostem 1: 9.900=9,900 [A] 
 - vjezd před mostem 2: 8.400=8,400 [B] 
Celkem plocha: A+B=18,300 [C] 
Celkem: 0.170*C=3,111 [D]</t>
  </si>
  <si>
    <t>7.500*0.100*0,250*2.500*3=1,406 [A]</t>
  </si>
  <si>
    <t>lože z drceného kameniva fr 4/8 tl. 40 mm, pod dlažbou,  
komplet, vč. nákupu, dodání a hutnění 
(plynulé napojení na stávající stav za mostem),</t>
  </si>
  <si>
    <t>- vjezd před mostem 1: 10.000=10,000 [A] 
 - vjezd před mostem 2: 8.500=8,500 [B] 
Celkem plocha: A+B=18,500 [C] 
Celkem: 0.040*10.000=0,400 [D]</t>
  </si>
  <si>
    <t>56332</t>
  </si>
  <si>
    <t>VOZOVKOVÉ VRSTVY ZE ŠTĚRKODRTI TL. DO 100MM</t>
  </si>
  <si>
    <t>štěrkodrť pro napojení vjezdu 2 na stávající stav,  
komplet, vč. nákupu, dodání a hutnění</t>
  </si>
  <si>
    <t>- vjezd před mostem 2: 3.900=3,900 [A]</t>
  </si>
  <si>
    <t>podkladní chodníkové vrstvy z ŠDA fr. 0/32 min. tl. 250 mm, prům tl.280 mm,  
komplet, vč. nákupu, dodání a hutnění,  
v ploše zohledněn vliv zvětšené tl. vrstvy u silničních obrub</t>
  </si>
  <si>
    <t>- vjezd před mostem 1: 11.900=11,900 [A] 
 - vjezd před mostem 2: 10.100=10,100 [B] 
Celkem: A+B=22,000 [C]</t>
  </si>
  <si>
    <t>povrch vjezdů z betonové dlažby,  
komplet,   
vč. dovozu, zkrácení, hutnění a spárování,  
TVAR PRVKŮ DLAŽBY DLE POŽADAVKU MĚSTA ROSICE</t>
  </si>
  <si>
    <t>- vjezd před mostem 1: 10.000=10,000 [A] 
 - vjezd před mostem 2: 8.500=8,500 [B] 
Celkem: A+B=18,500 [C]</t>
  </si>
  <si>
    <t>582608</t>
  </si>
  <si>
    <t>KRYTY Z BETON DLAŽDIC SE ZÁMKEM ŠEDÝCH RELIÉFNÍCH TL 80MM BEZ LOŽE</t>
  </si>
  <si>
    <t>povrch vjezdů z betonové reliéfní dlažby,  
úprava u místě místa pro přecházení (varovný a signální pás),  
komplet,   
vč. dovozu, zkrácení, hutnění a spárování  
TVAR PRVKŮ DLAŽBY DLE POŽADAVKU MĚSTA ROSICE</t>
  </si>
  <si>
    <t>- vjezd před mostem 1: 2.500=2,500 [A] 
 - vjezd před mostem 2: 3.000=3,000 [B] 
Celkem: A+B=5,500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</si>
  <si>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</si>
  <si>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</si>
  <si>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</si>
  <si>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napojení vjezdu 1 na novou úpravu,  
komplet, vč. případných tvarových úprav a doplnění lože</t>
  </si>
  <si>
    <t>- vjezd před mostem 1: 4.000=4,000 [A]</t>
  </si>
  <si>
    <t>chodníkové obrubníky,   
komplet, vč. betonového lože z C30/37 XF3,  
všechny varianty,   
vč. dodání a osazení, vč. zakrácení a tvarování oblouků</t>
  </si>
  <si>
    <t>obloukové silniční obrubníky mezi vjezdy,  
komplet, vč. betonového lože z C30/37 XF3,  
všechny varianty, vč. nájezdového, náběhového,  
vč. dodání a osazení, vč. zakrácení a tvarování oblouků</t>
  </si>
  <si>
    <t>- mezi vjezdy: 2.000=2,000 [A]</t>
  </si>
  <si>
    <t>SO 182</t>
  </si>
  <si>
    <t>DIO</t>
  </si>
  <si>
    <t>914122</t>
  </si>
  <si>
    <t>DOPRAVNÍ ZNAČKY ZÁKLADNÍ VELIKOSTI OCELOVÉ FÓLIE TŘ 1 - MONTÁŽ S PŘEMÍSTĚNÍM</t>
  </si>
  <si>
    <t>montáž a umístění provizorního dopravního značení, vč. přestavení značek ,   
včetně kontroly a úprav v průběhu výstavby</t>
  </si>
  <si>
    <t>Etapa 1 - FÁZE 2+3 
 - IS11b - Ul. Nádražní (pro chodce): 3=3,000 [A] 
 - IS11b - Ul. 1. Května (pro chodce): 4=4,000 [B] 
 - IP10a - Slepá ulice: 2=2,000 [C] 
 - IP10b - Slepá ulice: 3=3,000 [D] 
 - B1 - Zákaz vjezdu: 2=2,000 [E] 
 - B30 - Zákaz vstupu chodců: 4=4,000 [F] 
 - E13 - Mimo vozidel stavby a zaměstnaců PENAM: 1=1,000 [G] 
 - E13 - Mimo vozidel stavby: 1=1,000 [H] 
 - E13 - Přejděte na protější chodník: 2=2,000 [I] 
 - E13 - Přístup k nemovitostem umožněn: 1=1,000 [J] 
 - C3a - Příkázaný směr jízdy vpravo: 1=1,000 [K] 
 - C3b - Příkázaný směr jízdy vlevo: 1=1,000 [L] 
Celkem: A+B+C+D+E+F+G+H+I+J+K+L=25,000 [M] 
Etapa 1 - FÁZE 4 - společné DZ s fází 2+3 
 - IS11b - Ul. Nádražní (pro chodce): 2=2,000 [N] 
 - IS11b - Ul. 1. Května (pro chodce): 3=3,000 [O] 
 - IP10a - Slepá ulice: 2=2,000 [P] 
 - IP10b - Slepá ulice: 3=3,000 [Q] 
 - B1 - Zákaz vjezdu: 2=2,000 [R] 
 - B30 - Zákaz vstupu chodců: 4=4,000 [S] 
 - E13 - Mimo vozidel stavby a zaměstnaců PENAM: 1=1,000 [T] 
 - E13 - Mimo vozidel stavby: 1=1,000 [U] 
 - E13 - Přejděte na protější chodník: 2=2,000 [V] 
 - E13 - Přístup k nemovitostem umožněn: 1=1,000 [W] 
 - C3a - Příkázaný směr jízdy vpravo: 1=1,000 [X] 
 - C3b - Příkázaný směr jízdy vlevo: 1=1,000 [Y] 
Celkem: N+O+P+Q+R+S+T+U+V+W+X+Y=23,000 [Z] ... NEPŘÍPOČÍTAVENÉ DO SOUČTU 
Etapa 1 - OBJÍZDNÁ TRASA 
 - IS11b - Zbýšovská: 5=5,000 [AA] 
 - IS11b - 1. Května: 4=4,000 [AB] 
 - IS11c: 3=3,000 [AC] 
 - IP10a: 1=1,000 [AD] 
Celkem: AA+AB+AC+AD=13,000 [AE] 
CELKEM: M+AE=38,000 [AF]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</si>
  <si>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</si>
  <si>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</si>
  <si>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</si>
  <si>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demontáž provizorního dopravního značení</t>
  </si>
  <si>
    <t>Etapa 1 - Fáze 2+3, 4 
 - dle pol. 914122: 25=25,000 [A] 
Etapa 1 - OBJÍZDNÁ TRASA 
 - dle pol. 914122: 13=13,000 [B] 
Celkem: A+B=38,000 [C]</t>
  </si>
  <si>
    <t>914129</t>
  </si>
  <si>
    <t>DOPRAV ZNAČKY ZÁKLAD VEL OCEL FÓLIE TŘ 1 - NÁJEMNÉ</t>
  </si>
  <si>
    <t>KSDEN</t>
  </si>
  <si>
    <t>pronájem provizorního dopravního značení</t>
  </si>
  <si>
    <t>Etapa 1 - FÁZE 2+3 
 - dle pol. 914122: 25*20*7=3 500,000 [A] 
Etapa 1 - FÁZE 4 - společné DZ s fází 2+3 
 - dle pol. 914122: 23*4*7=644,000 [B] 
Etapa 1 - OBJÍZDNÁ TRASA 
 - dle pol. 914122: 13*24*7=2 184,000 [C] 
Celkem: A+B+C=6 328,000 [D]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</si>
  <si>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</si>
  <si>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</si>
  <si>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</si>
  <si>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montáž a umístění provizorního dopravního značení, vč. přestavení značek,  
včetně kontroly a úprav v průběhu výstavby</t>
  </si>
  <si>
    <t>Etapa 1 - FÁZE 1 
 - IP22 - Vjezd a výjezd vozidel stavby: 2=2,000 [A] 
Etapa 1 - FÁZE 2+3 
 - IP22 - Projíždíte stavbou: 1=1,000 [B] 
Etapa 1 - FÁZE 4 - společná DZ s fází 2+3 
 - IP22 - Projíždíte stavbou: 1=1,000 [C] ... NEPŘIPOČÍTAVENÉ DO SOUČTU 
Etapa 1 - OBJÍZDNÁ TRASA 
 - IP22 - Most přes Bobravu uzavřen: 4=4,000 [D] 
 - IS11a - Vyznačení objízdné trasy: 4=4,000 [E] 
Celkem: A+B+D+E=11,000 [F]</t>
  </si>
  <si>
    <t>914423</t>
  </si>
  <si>
    <t>DOPRAVNÍ ZNAČKY 100X150CM OCELOVÉ FÓLIE TŘ 1 - DEMONTÁŽ</t>
  </si>
  <si>
    <t>Etapa 1 - FÁZE 1 
 - dle pol. 914422: 2=2,000 [A] 
Etapa 1 - Fáze 2+3, 4 
 - dle pol. 914422: 1=1,000 [B] 
Etapa 1 - OBJÍZDNÁ TRASA 
 - dle pol. 914422: 8=8,000 [C] 
Celkem: A+B+C=11,000 [D]</t>
  </si>
  <si>
    <t>914429</t>
  </si>
  <si>
    <t>DOPRAV ZNAČ 100X150CM OCEL FÓLIE TŘ 1 - NÁJEMNÉ</t>
  </si>
  <si>
    <t>Etapa 1 - FÁZE 1 
 - dle pol. 914422: 2*4*7=56,000 [A] 
Etapa 1 - FÁZE 2+3 
 - dle pol. 914422: 1*20*7=140,000 [B] 
Etapa 1 - FÁZE 4 - společná DZ s fází 2+3 
 - dle pol. 914422: 1*4*7=28,000 [C] 
Etapa 1 - OBJÍZDNÁ TRASA 
 - dle pol. 914422: 8*24*7=1 344,000 [D] 
Celkem: A+B+C+D=1 568,000 [E]</t>
  </si>
  <si>
    <t>914922</t>
  </si>
  <si>
    <t>SLOUPKY A STOJKY DZ Z OCEL TRUBEK DO PATKY MONTÁŽ S PŘESUNEM</t>
  </si>
  <si>
    <t>montáž sloupků či stojek provizorního dopravního značení, vč. patek,  
včetně kontroly a úprav v průběhu výstavby</t>
  </si>
  <si>
    <t>Etapa 1 - FÁZE 1 
 - dle pol. 914422: 2*2=4,000 [A] 
Etapa 1 - FÁZE 2+3 
 - dle pol. 914122: 1*25=25,000 [B] 
 - dle pol. 914422: 2*1=2,000 [C] 
Etapa 1 - FÁZE 4 - společná DZ s fází 2+3 
 - dle pol. 914122: 1*23=23,000 [D] ... NEPŘIPOČÍTÁVANÉ DO SOUČTU 
 - dle pol. 914422: 2*1=2,000 [E]... NEPŘIPOČÍTÁVANÉ DO SOUČTU 
Etapa 1 - OBJÍZDNÁ TRASA 
 - dle pol. 914122: 1*13=13,000 [F] 
 - dle pol. 914422: 2*8=16,000 [G] 
Celkem: A+B+E+F+G=60,000 [H]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</si>
  <si>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</si>
  <si>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</si>
  <si>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</si>
  <si>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demontáž sloupků či stojek provizorního dopravního značení</t>
  </si>
  <si>
    <t>Etapa 1 - FÁZE 1 
 - dle pol. 914922: 4=4,000 [A] 
Etapa 1 - Fáze 2+3, 4 
 - dle pol. 914922: 27=27,000 [B] 
Etapa 1 - OBJÍZDNÁ TRASA 
 - dle pol. 914922: 29=29,000 [C] 
Celkem: A+B+C=60,000 [D]</t>
  </si>
  <si>
    <t>914929</t>
  </si>
  <si>
    <t>SLOUPKY A STOJKY DZ Z OCEL TRUBEK DO PATKY NÁJEMNÉ</t>
  </si>
  <si>
    <t>pronájem sloupků či stojek provizorního dopravního značení</t>
  </si>
  <si>
    <t>Etapa 1 - FÁZE 1 
 - dle pol. 914922: 4*4*7=112,000 [A] 
Etapa 1 - FÁZE 2+3 
 - dle pol. 914922: 27*20*7=3 780,000 [B] 
Etapa 1 - FÁZE 4 - společná DZ s fází 2+3 
 - dle pol. 914922: 25*4*7=700,000 [C] 
Etapa 1 - OBJÍZDNÁ TRASA 
 - dle pol. 914922: 29*24*7=4 872,000 [D] 
Celkem: A+B+C+D=9 464,000 [E]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</si>
  <si>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</si>
  <si>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</si>
  <si>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</si>
  <si>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montáž a umístění provizorního dopravního značení,  
včetně kontroly a úprav v průběhu výstavby</t>
  </si>
  <si>
    <t>Etapa 1 - Fáze 2+3, 4 
Uzavření části stavby 
 - 3xS7 na Z2: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</si>
  <si>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</si>
  <si>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</si>
  <si>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</si>
  <si>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Etapa 1 - Fáze 2+3, 4 
Uzavření části stavby 
 - dle pol. 916122: 2=2,000 [A]</t>
  </si>
  <si>
    <t>Položka zahrnuje odstranění, demontáž a odklizení zařízení s odvozem na předepsané místo</t>
  </si>
  <si>
    <t>916129</t>
  </si>
  <si>
    <t>DOPRAV SVĚTLO VÝSTRAŽ SOUPRAVA 3KS - NÁJEMNÉ</t>
  </si>
  <si>
    <t>Etapa 1 - Fáze 2+3, 4 
Uzavření části stavby 
 - dle pol. 916122: 2*24*7=336,000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</si>
  <si>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</si>
  <si>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</si>
  <si>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</si>
  <si>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montáž a umístění provizorního dopravního značení,    
včetně kontroly a úprav v průběhu výstavby,  
včetně sloupků</t>
  </si>
  <si>
    <t>Etapa 1 - Fáze 2+3, 4 
Uzavření části stavby 
 - Z2: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</si>
  <si>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</si>
  <si>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</si>
  <si>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</si>
  <si>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Etapa 1 - Fáze 2+3, 4 
Uzavření části stavby 
 - dle pol. 916312: 2=2,000 [A]</t>
  </si>
  <si>
    <t>916319</t>
  </si>
  <si>
    <t>DOPRAVNÍ ZÁBRANY Z2 - NÁJEMNÉ</t>
  </si>
  <si>
    <t>Etapa 1 - Fáze 2+3, 4 
Uzavření části stavby 
 - dle pol. 916312: 2*24*7=336,000 [A]</t>
  </si>
  <si>
    <t>916812</t>
  </si>
  <si>
    <t>ODDĚL OPLOCENÍ S PODSTAVCI DRÁTĚNNÉ - MONTÁŽ S PŘESUNEM</t>
  </si>
  <si>
    <t>oplocení pro navedení chodců - dodávka</t>
  </si>
  <si>
    <t>- u místního obchodu: 2*20.000=40,000 [A] 
 - navedení chodců podél firmy PENAM: 1*20.000=20,000 [B] 
 - zabránění přístupu k nové nábřežní zdi: 1*30.000=30,000 [C] 
 - zabránění přístupu k proviz přeložkám IS: 2*10.000=20,000 [D] 
Celkem: A+B+C+D=110,000 [E]</t>
  </si>
  <si>
    <t>916813</t>
  </si>
  <si>
    <t>ODDĚL OPLOCENÍ S PODSTAVCI DRÁTĚNNÉ - DEMONTÁŽ</t>
  </si>
  <si>
    <t>oplocení staveniště - demontáž</t>
  </si>
  <si>
    <t>- dle pol.č.916812: 110=110,000 [A]</t>
  </si>
  <si>
    <t>916819</t>
  </si>
  <si>
    <t>ODDĚL OPLOCENÍ S PODSTAVCI DRÁTĚNNÉ - NÁJEMNÉ</t>
  </si>
  <si>
    <t>MDEN</t>
  </si>
  <si>
    <t>- dle pol.č.916812: 110*24*7=18 480,000 [A]</t>
  </si>
  <si>
    <t>položka zahrnuje sazbu za pronájem zařízení. Počet měrných jednotek se určí jako součin délky zařízení a počtu dní použití.</t>
  </si>
  <si>
    <t>SO 201</t>
  </si>
  <si>
    <t>Most ev.č. 3941-1 Rosice</t>
  </si>
  <si>
    <t>- dle pol.č.122735a - ODKOPÁVKY A PROKOPÁVKY OBECNÉ TŘ. I: 120.000*2.000=240,000 [A] 
 - dle pol.č.122735b - ODKOPÁVKY A PROKOPÁVKY OBECNÉ TŘ. I: 255.200*2.000=510,400 [B] 
 - dle pol.č.124735 - VYKOPÁVKY PRO KORYTA VODOTEČÍ TŘ. I: 138.860*2.000=277,720 [C] 
 - dle pol.č.127735 - VYKOPÁVKY POD VODOU TŘ I: 22.400*2.000=44,800 [D] 
 - dle pol.č.12960 - ČIŠTĚNÍ VODOTEČÍ A MELIORAČ KANÁLŮ OD NÁNOSŮ: 45.000*2.000=90,000 [E] 
 - dle pol.č.131735 - HLOUBENÍ JAM ZAPAŽ I NEPAŽ TŘ. I: 843.380*2.000=1 686,760 [F] 
 - dle pol.č.26175 - VRTY PRO KOTV, INJEKT, MIKROPIL NA POVR TŘ I A II D DO 300MM: 88.000*0.071*2.000=12,496 [G] 
 - dle pol.č.26185a - VRT PRO KOTV, INJEK, MIKROPIL NA POVR TŘ III A IV D DO 300MM: 198.000*0.071*2.000=28,116 [H] 
 - dle pol.č.26185b - VRT PRO KOTV, INJEK, MIKROPIL NA POVR TŘ III A IV D DO 300MM: 601.000*0.071*2.000=85,342 [I] 
 - dle pol.č.26195a - VRTY PRO KOTV, INJEKT, MIKROPIL NA POVR TŘ V A VI D DO 300MM: 110.000*0.071*2.000=15,620 [J]  
 - dle pol.č.26195b - VRTY PRO KOTV, INJEKT, MIKROPIL NA POVR TŘ V A VI D DO 300MM: 151.000*0.071*2.000=21,442 [K] 
Celkem: A+B+C+D+E+F+G+H+I+J+K=3 012,696 [L]</t>
  </si>
  <si>
    <t>- dle pol.č.114225 - ODSTRAN KONSTR VODNÍCH KORYT Z BETONU PROSTÉHO: 9.762*2.500=24,405 [G] 
 - dle pol.č.114255 - ODSTRAN KONSTR VODNÍCH KORYT Z LOM KAM NA MC: 52.064*2.500=130,160 [H] 
 - dle pol.č.966135 - BOURÁNÍ KONSTRUKCÍ Z KAMENE NA MC: 306.688*2.600=797,389 [I] 
 - dle pol.č.966155 - BOURÁNÍ KONSTRUKCÍ Z PROSTÉHO BETONU: 131.027*2.300=301,362 [J] 
Celkem: G+H+I+J=1 253,316 [L]</t>
  </si>
  <si>
    <t>- dle pol.č.113135a - ODSTRANĚNÍ KRYTU ZPEVNĚNÝCH PLOCH S ASFALTOVÝM POJIVEM: 12.715*2.200=27,973 [A] 
 - dle pol.č.113135b - ODSTRANĚNÍ KRYTU ZPEVNĚNÝCH PLOCH S ASFALTOVÝM POJIVEM: 2.090*2.200=4,598 [B] 
Celkem: A+B=32,571 [C]</t>
  </si>
  <si>
    <t>014132</t>
  </si>
  <si>
    <t>POPLATKY ZA SKLÁDKU TYP S-NO (NEBEZPEČNÝ ODPAD)</t>
  </si>
  <si>
    <t>vč. uložení na skládku, izolace, asfalt ZAS-T3, ZAS-T4</t>
  </si>
  <si>
    <t>- dle pol.č.97817 - ODSTRANĚNÍ MOSTNÍ IZOLACE: 0.010*295.900*2.200=6,510 [A]</t>
  </si>
  <si>
    <t>02730</t>
  </si>
  <si>
    <t>POMOC PRÁCE ZŘÍZ NEBO ZAJIŠŤ OCHRANU INŽENÝRSKÝCH SÍTÍ</t>
  </si>
  <si>
    <t>zajištění a ochrana sloupu NN za mostem vlevo,   
komplet, vč. následného zrušení opatření</t>
  </si>
  <si>
    <t>- zajistění stability: 1=1,000 [A]</t>
  </si>
  <si>
    <t>zahrnuje veškeré náklady spojené s objednatelem požadovanými zařízeními</t>
  </si>
  <si>
    <t>03620</t>
  </si>
  <si>
    <t>x</t>
  </si>
  <si>
    <t>DOPRAVNÍ ZAŘÍZENÍ - JEŘÁBY STAVEBNÍ</t>
  </si>
  <si>
    <t>demontáž ocelových nosníků a mostin v případě stavu, který demontáž umožní,  
vč. příjezdu a odjezdu jeřábu odpovídající tonáže dle zvolené technologie zhotovitele</t>
  </si>
  <si>
    <t>- demontáž ocelových nosníků a mostin: 1.000*8.000=8,000 [A] 
 - montáž a demontáž provizorní lávky: 2.000*4.000=8,000 [B] 
Celkem: A+B=16,000 [C]</t>
  </si>
  <si>
    <t>zahrnuje objednatelem povolené náklady na dopravní zařízení zhotovitele</t>
  </si>
  <si>
    <t>97</t>
  </si>
  <si>
    <t>železobeton, vč. uložení na skládku</t>
  </si>
  <si>
    <t>- dle pol.č.966165 - BOURÁNÍ KONSTRUKCÍ ZE ŽELEZOBETONU: 92.761*2.500=231,903 [K] 
Celkem: K=231,903 [L]</t>
  </si>
  <si>
    <t>vybourání zpevněné asfaltové plochy, 
vč. ručního bourání / dobourání, 
v tl. 50 mm, 
na mostě - vozovka (mezi konci mostních říms)</t>
  </si>
  <si>
    <t>- plocha dle pol. 11372a - FRÉZOVÁNÍ ZPEVNĚNÝCH PLOCH ASFALTOVÝCH: 0.050*254.300=12,715 [A]</t>
  </si>
  <si>
    <t>vybourání zpevněné asfaltové plochy, 
vč. ručního bourání / dobourání, 
v tl. 50 mm - levá římsa, 
v tl. 50 mm - pravá římsa, 
na mostě - římsa</t>
  </si>
  <si>
    <t>- plocha dle pol. 11372b - FRÉZOVÁNÍ ZPEVNĚNÝCH PLOCH ASFALTOVÝCH - levá římsa: 0.050*13.300=0,665 [A] 
 - plocha dle pol. 11372b - FRÉZOVÁNÍ ZPEVNĚNÝCH PLOCH ASFALTOVÝCH - pravá římsa: 0.050*28.500=1,425 [B] 
Celkem: A+B=2,090 [C]</t>
  </si>
  <si>
    <t>frézování zpevněné asfaltové plochy,  
vč. ručního dobourání u IS,  
vč. ručního bourání / dobourání  
v tl. 100 mm,  
na mostě - římsa,  
odvoz a likvidace v režii zhotovitele</t>
  </si>
  <si>
    <t>- na mostě: 0.100*254.300=25,430 [A]</t>
  </si>
  <si>
    <t>- levá římsa: 0.100*13.300=1,330 [A] 
 - pravá římsa: 0.100*28.500=2,850 [B] 
Celkem: A+B=4,180 [C]</t>
  </si>
  <si>
    <t>frézovaná/řezaná drážka drážka pro těsnění modifikovanou těsnící zálivkou, komplet,  
odvoz a likvidace odpadu v režii zhotovitele</t>
  </si>
  <si>
    <t>- nad rubem OP1: 16.000=16,000 [A] 
 - nad rubem OP2: 11.500=11,500 [B] 
Celkem: A+B=27,500 [C]</t>
  </si>
  <si>
    <t>114225</t>
  </si>
  <si>
    <t>ODSTRAN KONSTR VODNÍCH KORYT Z BET PROST, ODVOZ DO 8KM</t>
  </si>
  <si>
    <t>odstranění stáv. porušeného zpevnění pod mostem, 
komplet, 
vč. zajištění proti znečištění koryta spadem, 
vč. vhodně zvolené technologie, aby nedošlo k proušení IS,  
a okolních staveb v blízkosti stavby, 
vč. provádění malou mechanizací, 
vč. ručního ubourávání, 
vč. zaříznutí v místě napojení na stávající stav, vč. podkladu, 
předp. tloušťka</t>
  </si>
  <si>
    <t>- staré kamenné zpevnění pod mostem - pole č. 1: 0.20*0.300*162.700=9,762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</si>
  <si>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</si>
  <si>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114255</t>
  </si>
  <si>
    <t>ODSTRAN KONSTR VODNÍCH KORYT Z LOMKAM NA MC, ODVOZ DO 8KM</t>
  </si>
  <si>
    <t>odstranění stávajího porušeného zpevnění pod mostem,  
komplet, 
vč. zajištění proti znečištění koryta spadem, 
vč. vhodně zvolené technologie, aby nedošlo k proušení IS,  
a okolních staveb v blízkosti stavby, 
vč. provádění malou mechanizací, 
vč. ručního ubourávání, 
vč. zaříznutí v místě napojení na stávající stav</t>
  </si>
  <si>
    <t>- staré kamenné zpevnění pod mostem - pole č. 1: 0.80*0.400*162.700=52,064 [A]</t>
  </si>
  <si>
    <t>11511</t>
  </si>
  <si>
    <t>ČERPÁNÍ VODY DO 500 L/MIN</t>
  </si>
  <si>
    <t>HOD</t>
  </si>
  <si>
    <t>ČERPÁNO POUZE SE SOUHLASEM OBJEDNATELE   
čerpání nad rámec výkopových prací,  
v době provádění základů</t>
  </si>
  <si>
    <t>- 14*24 hodin v době provádění základů: 14.000*24.000=336,000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</si>
  <si>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</si>
  <si>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</si>
  <si>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</si>
  <si>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navedení vody v korytě mimo levý břeh pro zhotovení spodní stavby OP1,  
hrázkování dle zhotovitele s minimalizací zákalu vody (např. pomocí pytlů s pískem)  
zřízení, vč. následného odstranění, objem materiálu viz pol.č. 17780,   
včetně přemísťování v průběhu výstavby a všech nutných úprav</t>
  </si>
  <si>
    <t>- hrázky š. 1,50 m, v. 0,80 m: 1*40.000=40,000 [A] 
 - hrázky š. 1,50 m, v. 0,80 m - na straně nábřeží zdi: 1*60.000=60,000 [B] 
Celkem: A+B=100,000 [C]</t>
  </si>
  <si>
    <t>Položka převedení vody na povrchu zahrnuje zřízení, udržování a odstranění příslušného zařízení. Převedení vody se uvádí buď průměrem potrubí (DN) nebo délkou rozvinutého obvodu žlabu (r.o.).</t>
  </si>
  <si>
    <t>sejmutí humózní vrstvy v prostoru dočasného záboru v max tl. 0.15 m,   
vč. odvozu na mezideponii</t>
  </si>
  <si>
    <t>- vlevo za mostem - za nábřežní zdí (bez vlivu sklonu =&gt; 1,00x): 1.00*183.500=183,500 [A] 
 - vpravo před mostem (bez vlivu sklonu =&gt; 1,00x): 1.00*7.600=7,600 [B] 
 - vpravo za mostem (bez vlivu =&gt; 1,00x): 1.00*41.300=41,300 [C] 
 - vpravo za mostem (vliv sklonu =&gt; 1,20x): 1.20*45.900=55,080 [D] 
Celkem plocha: A+B+C+D=287,480 [E] 
Objem: 0.150*E=43,122 [F]</t>
  </si>
  <si>
    <t>odstranění / přesun materiálu zemních hrázek zemních hrázek,  
komplet,</t>
  </si>
  <si>
    <t>- dle pol. 17780 - ZEMNÍ HRÁZKY Z NAKUPOVANÝCH MATERIÁLŮ: 120.000=120,000 [A]</t>
  </si>
  <si>
    <t>odkop pilotážních plošin pro provádění mikropilot - původní materiál zásypu, 
komplet,</t>
  </si>
  <si>
    <t>- dle pol. 17411a - ZÁSYP JAM A RÝH ZEMINOU SE ZHUTNĚNÍM - zásyp pro mikropilotážní plošinu: 255.200=255,200 [A]</t>
  </si>
  <si>
    <t>124735</t>
  </si>
  <si>
    <t>VYKOPÁVKY PRO KORYTA VODOTEČÍ TŘ. I, ODVOZ DO 8KM</t>
  </si>
  <si>
    <t>Výkop pro zpevnění v korytě, 
komplet,</t>
  </si>
  <si>
    <t>- odkop v korytě pro zpěvnění pod mostem: 26.000*3.900=101,400 [A] 
 - práh na návodní straně: 0.400*0.800*7.250=2,320 [B] 
 - práh na povodní straně: 0.400*0.800*7.000=2,240 [C] 
 - prostor pro kamennou rovnaninu - návodní strana: 0.500*32.800=16,400 [D] 
 - prostor pro kamennou rovnaninu - povodní strana: 0.500*33.000=16,500 [E] 
Celkem: A+B+C+D+E=138,860 [F]</t>
  </si>
  <si>
    <t>vykopávky zeminy na mezideponii pro zpětné použití</t>
  </si>
  <si>
    <t>- dle pol. 12110 - SEJMUTÍ ORNICE NEBO LESNÍ PŮDY - pro zpětné ohumusování: 43.122=43,122 [A] 
 - dle pol. 17411a - ZÁSYP JAM A RÝH ZEMINOU SE ZHUTNĚNÍM - stáv. zemina pro mikropilotážní plošinu: 255.200=255,200 [B] 
Celkem: A+B=298,322 [C]</t>
  </si>
  <si>
    <t>127735</t>
  </si>
  <si>
    <t>VYKOPÁVKY POD VODOU TŘ I S ODVOZEM DO 8KM</t>
  </si>
  <si>
    <t>odtěžení nánosu a bahna z koryta, plynulé napojení na stávající stav před a za mostem, 
komplet,</t>
  </si>
  <si>
    <t>- výměna podloží v podzákladí pod novou nábřežní zdí: 2.800*0.400*20.000=22,400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</si>
  <si>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</si>
  <si>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12960</t>
  </si>
  <si>
    <t>ČIŠTĚNÍ VODOTEČÍ A MELIORAČ KANÁLŮ OD NÁNOSŮ</t>
  </si>
  <si>
    <t>odtěžení nánosu a bahna z koryta, plynulé napojení na stávající stav před a za mostem,  
komplet,  
včetně odvozu na skládku</t>
  </si>
  <si>
    <t>- bahno v prostoru stavby - neprůtočná strana koryta, včetně plochy kolem nábřežní zdi: 6.000*0.150*50.000=45,000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</si>
  <si>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</si>
  <si>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výkopy pro provedení nových krajních opěr,  
komplet, vč. prací pro zabránění znečištění koryta,</t>
  </si>
  <si>
    <t>- Opěra OP1 - za rubem stávající opěry: 25.000*13.710=342,750 [A] 
 - Opěra OP1 - před lícem stávající opěry: 25.00*1.730=43,250 [B] 
 - Opěra OP2 - za rubem stávající opěry: 26.000*1.320=34,320 [C] 
 - Opěra OP2 - před lícem stávající opěry: 26.000*9.350=243,100 [D] 
 - Nábřežní zeď - za rubem stávající zdi: 22.000*2.660=58,520 [E] 
 - Nábřežní zeď - před lícem stávající zdi: 22.000*5.520=121,440 [F] 
Celkem: A+B+C+D+E+F=843,380 [G]</t>
  </si>
  <si>
    <t>17411</t>
  </si>
  <si>
    <t>ZÁSYP JAM A RÝH ZEMINOU SE ZHUTNĚNÍM</t>
  </si>
  <si>
    <t>zásypy pro mikropilotážní plošinu nad korytem vodoteče,  
komplet, vč. urovnání a hutnění pro pojezd mikropilotážní plošiny,  
vč. doplnění pojezdové vrstvy z nakupovaného materiálu</t>
  </si>
  <si>
    <t>- pro mikropilotážní plošinu - opěra OP1: 22.000*6.400=140,800 [A] 
 - pro mikropilotážní plošinu - opěra OP2: 22.000*5.200=114,400 [B] 
Celkem: A+B=255,200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</si>
  <si>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</si>
  <si>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zásypy opěr a opěrné zdi ze zeminy vhodné dle PD,  
vč. zhutnění na požadovanou hodnotu,  
pod těsnící vrstvou</t>
  </si>
  <si>
    <t>- přechodová oblast - pod těsnící vrstvou OP1: 17.000*5.120=87,040 [A] 
 - přechodová oblast - pod těsnící vrstvou OP2: 18.000*4.430=79,740 [B] 
 - pod těsnící vrstvou - nábřežní zeď za mostem vlevo: 21.000*2.730=57,330 [C] 
Celkem: A+B+C=224,110 [D]</t>
  </si>
  <si>
    <t>zásypy opěr a opěrné zdi ze zeminy vhodné dle PD,  
vč. zhutnění na požadovanou hodnotu,  
nad těsnící vrstvou</t>
  </si>
  <si>
    <t>- přechodová oblast - nad těsnící vrstvou OP1: 17.000*7.290=123,930 [A] 
 - přechodová oblast - pod těsnící vrstvou OP2: 18.000*5.790=104,220 [B] 
 - nad těsnící vrstvou - nábřežní zeď za mostem vlevo: 22.000*5.460=120,120 [C] 
Celkem: A+B+C=348,270 [D]</t>
  </si>
  <si>
    <t>zásypy opěr a opěrné zdi vč. zhutnění ze zeminy vhodné dle PD,  
vč. hutnění  
lícní plochy</t>
  </si>
  <si>
    <t>- líc OP1, vč křídel: 18.000*1.160=20,880 [A] 
 - líc OP2 vč. křídel: 19.000*2.750=52,250 [B] 
 - líc nábřežní zdi: 21.000*1.380=28,980 [C] 
Celkem: A+B+C=102,110 [D]</t>
  </si>
  <si>
    <t>17780</t>
  </si>
  <si>
    <t>ZEMNÍ HRÁZKY Z NAKUPOVANÝCH MATERIÁLŮ</t>
  </si>
  <si>
    <t>materiál zemních hrázek v korytě, komplet, vč. dovozu</t>
  </si>
  <si>
    <t>- délka dle pol. 11527: 1.500*0.800*100.000=120,000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</si>
  <si>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</si>
  <si>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</si>
  <si>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</si>
  <si>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zpětné ohumusování v tl. 0.15 m, včetně dovozu z mezideponie</t>
  </si>
  <si>
    <t>- plocha dle pol. 12110 - SEJMUTÍ ORNICE NEBO LESNÍ PŮDY - s vlivem sklonu: 
0.150*55.080=8,262 [A]</t>
  </si>
  <si>
    <t>položka zahrnuje:  
nutné přemístění ornice z dočasných skládek vzdálených do 50m  
rozprostření ornice v předepsané tloušťce ve svahu přes 1:5</t>
  </si>
  <si>
    <t>- plocha dle pol. 12110 - SEJMUTÍ ORNICE NEBO LESNÍ PŮDY - bez vlivu sklonu: 0.150*232.400=34,860 [A]</t>
  </si>
  <si>
    <t>založení trávníku, plocha</t>
  </si>
  <si>
    <t>- plocha dle pol. 18220 - ROZPROSTŘENÍ ORNICE VE SVAHU: 55.080=55,080 [A] 
 - plocha dle pol. 18230 - ROZPROSTŘENÍ ORNICE V ROVINĚ: 232.400=232,400 [B] 
Celkem: A+B=287,480 [C]</t>
  </si>
  <si>
    <t>- plocha dle pol. 18241 - ZALOŽENÍ TRÁVNÍKU RUČNÍM VÝSEVEM: 287.480=287,480 [A]</t>
  </si>
  <si>
    <t>rubová drenáž DN 150 mm, vč. ochrany geotextílií a prostupů přes stěnu</t>
  </si>
  <si>
    <t>- za OP1: 1*23.700=23,700 [A] 
 - za OP2: 1*25.400=25,400 [B] 
 - za nábřežní zdí: 1*20.000=20,000 [C] 
 - prostup OP1: 2*1.200=2,400 [D] 
 - prostup OP2: 2*1.200=2,400 [E] 
 - postup nábřežní zdí: 2*1.200=2,400 [F] 
Celkem: A+B+C+D+E+F=76,300 [G]</t>
  </si>
  <si>
    <t>21331</t>
  </si>
  <si>
    <t>DRENÁŽNÍ VRSTVY Z BETONU MEZEROVITÉHO (DRENÁŽNÍHO)</t>
  </si>
  <si>
    <t>obsyp rubové drenáže mezerovitým betonem, za stěnami</t>
  </si>
  <si>
    <t>- za OP1: 0.300*0.300*23.700=2,133 [A] 
 - za OP2: 0.300*0.300*25.400=2,286 [B] 
 - za nábřežní zdí: 0.300*0.300*20.000=1,800 [C] 
Celkem: A+B+C=6,219 [D]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</si>
  <si>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</si>
  <si>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</si>
  <si>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</si>
  <si>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vrstva z polymerbetonu na NK</t>
  </si>
  <si>
    <t>- dřenážní polymerbeton - úžlabí vlevo: 0.150*0.045*15.200=0,103 [A] 
 - dřenážní polymerbeton - úžlabí vpravo: 0.150*0.045*16.200=0,109 [B] 
 - dřenážní polymerbeton - odvodnění izolace: 4*0.500*0.045*0.500=0,045 [C] 
 - dřenážní polymerbeton - odvodňovač: 4*0.500*0.045*0.800=0,072 [D] 
Celkem: A+B+C+D=0,329 [E]</t>
  </si>
  <si>
    <t>22594</t>
  </si>
  <si>
    <t>ZÁPOROVÉ PAŽENÍ Z KOVU TRVALÉ</t>
  </si>
  <si>
    <t>ocelové profily HEB 140 z oceli S 355, G=33.8kg/m,   
vč. opotřebení, osazení do připravených vrtů včetně zabetonování konců,   
seříznutí pro dokončení podepření vykázáno zvlášť v pol. 919154</t>
  </si>
  <si>
    <t>- u OP1 vpravo: 12*8.000*0.034=3,264 [F] 
 - u OP2 vpravo: 12*8.000*0.034=3,264 [G] 
 - u OP1 vlevo - ochrana IS: 33*8.000*0.034=8,976 [H] 
 - ochrana sloupu za mostem vlevo: 11*8.000*0.034=2,992 [I] 
 - zajištění nájezdu do PENAMu po dobu stavby: 26*8.000*0.034=7,072 [J] 
Celkem: F+G+H+I+J=25,568 [K]</t>
  </si>
  <si>
    <t>položka zahrnuje dodávku ocelových zápor, jejich osazení do připravených vrtů včetně zabetonování konců a obsypu, případně jejich zaberanění. Ocelová převázka se započítá do výsledné hmotnosti.</t>
  </si>
  <si>
    <t>22694</t>
  </si>
  <si>
    <t>ZÁPOROVÉ PAŽENÍ Z KOVU DOČASNÉ</t>
  </si>
  <si>
    <t>převázka záporového pažení pro zajištění spolupůsobení,  
uvažováno U200 z oceli S235, G=25.3 kg/m  
komplet,  
včetně montáže a navaření, vč. opotřebení,   
vč. odstranění a likvidace v režii zhotovitele</t>
  </si>
  <si>
    <t>- u OP1 vpravo: 2*6.000*0.026=0,312 [A] 
 - u OP2 vpravo: 2*6.000*0.026=0,312 [B] 
 - u OP1 vlevo - ochrana IS: 2*16.500*0.026=0,858 [C] 
 - ochrana sloupu za mostem vlevo: 2*5.500*0.026=0,286 [D] 
 - zajištění nájezdu do PENAMu po dobu stavby: 2*13.000*0.026=0,676 [E] 
Celkem: A+B+C+D+E=2,444 [F]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</si>
  <si>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</si>
  <si>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</si>
  <si>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</si>
  <si>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mezi záporami,   
osazení pažin bez ohledu na druh, min tl. 100 mm,   
jejich opotřebení a jejich odstranění v režii zhotovitele,  
vykázána plocha nad výkopem</t>
  </si>
  <si>
    <t>- u OP1 vpravo: 3.000*6.000=18,000 [A] 
 - u OP2 vpravo: 4.000*6.000=24,000 [B] 
 - u OP1 vlevo - ochrana IS: 3.000*16.500=49,500 [C] 
 - ochrana sloupu za mostem vlevo: 3.000*5.500=16,500 [D] 
 - zajištění nájezdu do PENAMu po dobu stavby: 3.000*13.000=39,000 [E] 
Celkem: A+B+C+D+E=147,000 [F]</t>
  </si>
  <si>
    <t>položka zahrnuje osazení pažin bez ohledu na druh, jejich opotřebení a jejich odstranění</t>
  </si>
  <si>
    <t>227841</t>
  </si>
  <si>
    <t>MIKROPILOTY KOMPLET D DO 200MM NA POVRCHU</t>
  </si>
  <si>
    <t>komplet mikropiloty prům. trubky 108/16,  
vč. injektáže dle typu podloží  
svislé i šikmé, vč. úpravy hlavy,  
neobsahuje vrty, vykázaná čistě délky mikropiloty bez nadstavení</t>
  </si>
  <si>
    <t>- Opěra OP1: 22*7.000=154,000 [A] 
 - Opěra OP2: 22*7.000=154,000 [B] 
Celkem: A+B=308,000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</si>
  <si>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</si>
  <si>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26175</t>
  </si>
  <si>
    <t>VRTY PRO KOTV, INJEKT, MIKROPIL NA POVR TŘ I A II D DO 300MM</t>
  </si>
  <si>
    <t>vrty pro mikropiloty - hluché hloubení,  
komplet, vč. odvozu vykopaného materiálu na skládku,  
ve stísněných podmínkách</t>
  </si>
  <si>
    <t>- Opěra OP1: 22*2.000=44,000 [A] 
 - Opěra OP2: 22*2.000=44,000 [B] 
Celkem: A+B=88,000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</si>
  <si>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</si>
  <si>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</si>
  <si>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</si>
  <si>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vrty pro mikropiloty - pod úrovní základů - mimo vetknutí do skalního podloží,  
komplet, vč. odvozu vykopaného materiálu na skládku,  
ve stísněných podmínkách,   
průměr vrtného nástroje do 220 mm</t>
  </si>
  <si>
    <t>- Opěra OP1: 22*4.000=88,000 [A] 
 - Opěra OP2: 22*5.000=110,000 [B] 
Celkem: A+B=198,000 [C]</t>
  </si>
  <si>
    <t>vrty pro zápory, min. průměru 250 mm  
komplet, vč. odvozu vykopaného materiálu na skládku,  
ve stísněných podmínkách</t>
  </si>
  <si>
    <t>- u OP1 vpravo: 12*6.000=72,000 [A] 
 - u OP2 vpravo: 12*6.000=72,000 [B] 
 - u OP1 vlevo - ochrana IS: 33*6.000=198,000 [C] 
 - ochrana sloupu za mostem vlevo: 11*7.000=77,000 [D] 
 - zajištění nájezdu do PENAMu po dobu stavby: 26*7.000=182,000 [E] 
Celkem: A+B+C+D+E=601,000 [F]</t>
  </si>
  <si>
    <t>26195</t>
  </si>
  <si>
    <t>VRTY PRO KOTV, INJEKT, MIKROPIL NA POVR TŘ V A VI D DO 300MM</t>
  </si>
  <si>
    <t>vrty pro mikropiloty - pod úrovní základů - vetknutí do skalního podloží,  
komplet, vč. odvozu vykopaného materiálu na skládku,  
ve stísněných podmínkách,  
průměr vrtného nástroje do 220 mm</t>
  </si>
  <si>
    <t>- Opěra OP1: 22*3.000=66,000 [A] 
 - Opěra OP2: 22*2.000=44,000 [B] 
Celkem: A+B=110,000 [C]</t>
  </si>
  <si>
    <t>vrty pro zápory, min. průměru, min. průměru 250 mm  
komplet, vč. odvozu vykopaného materiálu na skládku,  
ve stísněných podmínkách</t>
  </si>
  <si>
    <t>- u OP1 vpravo: 12*2.000=24,000 [A] 
 - u OP2 vpravo: 12*2.000=24,000 [B] 
 - u OP1 vlevo - ochrana IS: 33*2.000=66,000 [C] 
 - ochrana sloupu za mostem vlevo: 11*1.000=11,000 [D] 
 - zajištění nájezdu do PENAMu po dobu stavby: 26*1.000=26,000 [E] 
Celkem: A+B+C+D+E=151,000 [F]</t>
  </si>
  <si>
    <t>272313</t>
  </si>
  <si>
    <t>ZÁKLADY Z PROSTÉHO BETONU DO C16/20</t>
  </si>
  <si>
    <t>podkladní spádový beton C 12/15 nX0 pod rubovou drenáží š. 300 mm, proměnné výšky</t>
  </si>
  <si>
    <t>- za rubem OP1: 0.300*1.200*23.700=8,532 [A] 
 - za rubem OP2: 0.300*0.900*25.400=6,858 [B] 
 - za nábřežní zdí: 0.300*1.000*20.000=6,000 [C] 
Celkem: A+B+C=21,390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</si>
  <si>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</si>
  <si>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</si>
  <si>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</si>
  <si>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základy pod mostní rámovou konstrukcí C30/37,  
komplet, vč. bednění, vč. izolačních souvrství asf. nátěry,  
vč. opatření PKO proti BP</t>
  </si>
  <si>
    <t>- základ OP1: 2.200*0.750*20.700=34,155 [A] 
 - základ OP2: 2.200*0.750*20.400=33,660 [B] 
Celkem: A+B=67,815 [C]</t>
  </si>
  <si>
    <t>základy pod nábřežní zdí C30/37,  
komplet, vč. bednění, vč. izolačních souvrství asf. nátěry,  
vč. opatření proti BP</t>
  </si>
  <si>
    <t>- základ nábřežní zdi - část 1: 2.000*0.500*10.000=10,000 [A] 
 - základ nábřežní zdi - část 2: 2.000*0.500*10.000=10,000 [B] 
Celkem: A+B=20,000 [C]</t>
  </si>
  <si>
    <t>272365</t>
  </si>
  <si>
    <t>VÝZTUŽ ZÁKLADŮ Z OCELI 10505, B500B</t>
  </si>
  <si>
    <t>výztuž základu včetně vyčnívající výztuže do stěn, parametrická spotřeba - 120 kg/m3</t>
  </si>
  <si>
    <t>- objem dle pol. 272325a: 0.120*67.815=8,138 [A] 
 - objem dle pol. 272325b: 0.120*20.000=2,400 [B] 
Celkem: A+B=10,538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</si>
  <si>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</si>
  <si>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</si>
  <si>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</si>
  <si>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těsnící fólie s pevností 20 kN/m v přechod. oblasti,   
vykázáno bez přesahů</t>
  </si>
  <si>
    <t>- za OP1: 2*20.700*4.600=190,440 [A] 
 - za OP2: 2*20,400*4,400=179,520 [B] 
 - za nábřežní zdí - část 1: 2*10.000*3.300=66,000 [C] 
 - za nábřežní zdí - část 2: 2*10.000*3.100=62,000 [D] 
Celkem: A+B+C+D=497,960 [E]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</si>
  <si>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</si>
  <si>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</si>
  <si>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</si>
  <si>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- za OP1: 20.700*4.600=95,220 [A] 
 - za OP2: 20.400*4.400=89,760 [B] 
 - za nábřežní zdí - část 1: 10.000*3.300=33,000 [C] 
 - za nábřežní zdí - část 2: 10.000*3.100=31,000 [D] 
Celkem: A+B+C+D=248,980 [E]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</si>
  <si>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</si>
  <si>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</si>
  <si>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</si>
  <si>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</si>
  <si>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</si>
  <si>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kotevní přípravek říms, 7 kg/ks, á 1 m, vč. osazení a PKO</t>
  </si>
  <si>
    <t>- pod levou římsou: 20=20,000 [A] 
 - pod pravou římsou: 20=20,000 [B] 
 - nábřežní zeď: 22=22,000 [C] 
Celkem: A+B+C=62,000 [D] 
Hmotnost: D*7.000=434,000 [E]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</si>
  <si>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</si>
  <si>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</si>
  <si>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</si>
  <si>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železobetonové římsy z betonu C30/37,  
vč. bednění, pracovních a dilatačních spar,   
vč. striáže na horním povrchu, nutných zkosení a snížení a úprav v návaznosti na předpolí mostu,  
vč. úprav pro místo pro přecházení</t>
  </si>
  <si>
    <t>- levá římsa - římsový nos: 0.300*0.600*13.300=2,394 [A] 
 - levá římsa - na NK: 0.260*53.400=13,884 [B] 
 - pravá římsa - římsový nos: 0.300*0.600*20.300=3,654 [C] 
 - pravá římsa - na NK: 0.260*64.800=16,848 [D] 
 - nábřežní zeď: 0.650*0.250*20.000=3,250 [E] 
Celkem: A+B+C+D+E=40,030 [F]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</si>
  <si>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</si>
  <si>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</si>
  <si>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</si>
  <si>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parametrická spotřeba - 150 kg/m3,   
komplet, vč. provařování výztuže a vyvedení na kontrolní body</t>
  </si>
  <si>
    <t>- objem dle pol. 317325: 
0.150*40.030=6,005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</si>
  <si>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</si>
  <si>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318213</t>
  </si>
  <si>
    <t>OBKLAD ZDÍ ODDĚL A OHRAD Z LOM KAMENE</t>
  </si>
  <si>
    <t>kamenný obklad nábřežní zdi za mostem vlevo,  
komplet,   
vč. kotvení (nerez),   
vč. spárování dle pravidel vodních staveb,  
vč. úpravy pracovních a dilatačních spar,  
vč. úprav kolem prostupů,  
vč. nutných úprav a doplnění pro napojení na stávající nábřežní zdi</t>
  </si>
  <si>
    <t>- nábřežní zeď - část 1: 0.250*24.900=6,225 [A] 
 - nábřežní zeď - část 2: 0.250*21.800=5,450 [B] 
Celkem: A+B=11,675 [C]</t>
  </si>
  <si>
    <t>Položka zahrnuje veškerý materiál, výrobky a polotovary, včetně mimostaveništní a vnitrostaveništní dopravy (rovněž přesuny), včetně naložení a složení, případně s uložením.</t>
  </si>
  <si>
    <t>327325</t>
  </si>
  <si>
    <t>ZDI OPĚRNÉ, ZÁRUBNÍ, NÁBŘEŽNÍ ZE ŽELEZOVÉHO BETONU DO C30/37</t>
  </si>
  <si>
    <t>nábřežní zeď,  
komplet ,vč. nátěrů / izolačního souvrství zasypaných ploch proti zemní vlhkosti,   
vč. opatření PKO proti BP,  
vč. těsnění spar, včetně nutných úprav a doplnění pro napojení na stávající nábřežní zdi</t>
  </si>
  <si>
    <t>- nábřežní zeď - část 1: 10.000*1.400=14,000 [A] 
 - nábřežní zeď - část 2: 10.000*1.100=11,000 [B] 
Celkem: A+B=25,000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</si>
  <si>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</si>
  <si>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</si>
  <si>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</si>
  <si>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parametrická spotřeba - 130 kg/m3,   
komplet, vč. provařování výztuže a vyvedení na kontrolní body</t>
  </si>
  <si>
    <t>- objem dle pol. 327325: 0.130*25.000=3,250 [A]</t>
  </si>
  <si>
    <t>389325</t>
  </si>
  <si>
    <t>MOSTNÍ RÁMOVÉ KONSTRUKCE ZE ŽELEZOBETONU C30/37</t>
  </si>
  <si>
    <t>železobetonový mostní rám (stěny rámu, příčel rámu, křídla),  
komplet ,vč. nátěrů / izolačního souvrství zasypaných ploch proti zemní vlhkosti,   
vč. opatření PKO proti BP,  
vč. těsnění a přeizolování spar,  
vč. prostupů UV,   
vč. nutných úprav a doplnění pro napojení na stávající nábřežní zdi,  
vč. dodatečného provedení (dokončení) mostních křídel   
a jejich vzájemného propojení s rámem (chemicky vlepená armatura)</t>
  </si>
  <si>
    <t>- opěra OP1 (stěna rámu): 0.800*1.750*20.700=28,980 [A] 
 - křídlo 1P: 0.800*3.500*3.800=10,640 [B] 
 - opěra OP2 (stěna rámu): 0.800*1.400*20.400=22,848 [C] 
 - křídlo 2P: 0.800*3.000*5.000=12,000 [D] 
 - příčel rámu - deska: 0.680*240.800=163,744 [E] 
 - příčel rámu - náběh před OP1: 0.500*3.820*0.250*17.200=8,213 [F] 
 - příčel rámu - náběh před OP2: 0.500*3.820*0.250*17.200=8,213 [G] 
 - příčel rámu - na stěnou zvýšená tl. u náběhu OP1: 0.800*0.250*20.700=4,140 [H] 
 - příčel rámu - na stěnou zvýšená tl. u náběhu OP2: 0.800*0.250*20.400=4,080 [I] 
 - příčel rámu - izolační nálitek vlevo: 0.150*0.060*13.300=0,120 [J] 
 - příčel rámu - izoalční nálitek vpravo: 0.150*0.060*20.300=0,183 [K] 
Celkem: A+B+C+D+E+F+G+H+I+J+K=263,161 [L]</t>
  </si>
  <si>
    <t>389365</t>
  </si>
  <si>
    <t>VÝZTUŽ MOSTNÍ RÁMOVÉ KONSTRUKCE Z OCELI 10505, B500B</t>
  </si>
  <si>
    <t>parametrická spotřeba - 180 kg/m3,   
komplet, vč. provařování výztuže a vyvedení na kontrolní body</t>
  </si>
  <si>
    <t>- objem dle pol. 389325: 0.180*263.161=47,369 [A]</t>
  </si>
  <si>
    <t>451312</t>
  </si>
  <si>
    <t>PODKLADNÍ A VÝPLŇOVÉ VRSTVY Z PROSTÉHO BETONU C12/15</t>
  </si>
  <si>
    <t>podkladní beton C 12/15 X0 pod základy rámu tl. 150 mm</t>
  </si>
  <si>
    <t>- pod opěrou OP1: 2.500*0.150*21.000=7,875 [A] 
 - pod křídlem OP1: 1.100*0.150*5.000=0,825 [B] 
 - pod opěrou OP2: 2.500*0.150*20.700=7,763 [C] 
 - pod křídlem OP2: 1.100*0.150*3.800=0,627 [D] 
 - pod nábřežní zdí: 2.300*0.150*20.150=6,952 [E] 
Celkem: A+B+C+D+E=24,042 [F]</t>
  </si>
  <si>
    <t>451314</t>
  </si>
  <si>
    <t>PODKLADNÍ A VÝPLŇOVÉ VRSTVY Z PROSTÉHO BETONU C25/30</t>
  </si>
  <si>
    <t>podkladní beton tl. 150 mm C25/30n XF3 pod zpevněním z lomového kamene,  
(kámen vykázán zvlášť)</t>
  </si>
  <si>
    <t>- zpevnění pod mostem, včetně podélněho zahloubení zpevnění: 30.000*1.700=51,000 [A] 
 - práh na začátku a konci zpevnění: 2*0.400*0.800*7.500=4,800 [B] 
 - napojení křídla 2P na terén před mostem: 2.000*0.150*6.500=1,950 [C] 
 - napejení křídla 2P na terén před mostem - pata: 0.400*8.000*6.500=20,800 [D] 
Celkem: A+B+C+D=78,550 [E]</t>
  </si>
  <si>
    <t>ŠP / ŠD polštář pod nábřežní zdí fr. 32/63 nebo 16/32, vč. hutnění</t>
  </si>
  <si>
    <t>- výměna podloží pod nábřežní zdí - objem dle pol. 12773: 22.400=22,400 [A]</t>
  </si>
  <si>
    <t>46251</t>
  </si>
  <si>
    <t>ZÁHOZ Z LOMOVÉHO KAMENE</t>
  </si>
  <si>
    <t>těžký kamenný zához, kameny 80-200 kg,  
s urovnaným povrchem</t>
  </si>
  <si>
    <t>- pružný přechod na zpevnění pod mostem (návodní strana): 0.500*35.800=17,900 [A] 
 - pružný přechod ze zpevnění pod mostem (povodní strana): 0.500*36.000=18,000 [B] 
Celkem: A+B=35,900 [C]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</si>
  <si>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</si>
  <si>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</si>
  <si>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</si>
  <si>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zpevnění z lom. kam. tl. 250 mm do betonového lože (vykázáno zvlášť),  
vč. spárování proti CHRL</t>
  </si>
  <si>
    <t>- zpevnění pod mostem: 30.000*2.300=69,000 [A] 
 - napojení křídla 2P na terén před mostem:2.000*0.250*6.500=3,250 [B] 
Celkem: A+B=72,250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</si>
  <si>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</si>
  <si>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</si>
  <si>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</si>
  <si>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příčné prahy na začáku a konci zpevnění C25/30 XF3</t>
  </si>
  <si>
    <t>- práh na začátku a konci zpevnění: 2*0.400*0.800*7.500=4,800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</si>
  <si>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</si>
  <si>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- vozovka na mostě mezi ruby opěr: 131.600=131,600 [A]</t>
  </si>
  <si>
    <t>575C65</t>
  </si>
  <si>
    <t>LITÝ ASFALT MA IV (OCHRANA MOSTNÍ IZOLACE) 16 TL. 45MM</t>
  </si>
  <si>
    <t>ložná vrstva / ochrana izolace MA 16 VI, tl. 45 mm</t>
  </si>
  <si>
    <t>reliéfní nalepovací úprava na povrch mostní římsy u místního obchodu, 
úprava u místě místa pro přecházení (varovný a signální pás), 
komplet, vč. nalepení a úprav dle situace</t>
  </si>
  <si>
    <t>- nalepovací reliéfní úprava: 3.000=3,000 [A]</t>
  </si>
  <si>
    <t>- dodání dlažebního materiálu v požadované kvalitě, dodání materiálu pro předepsanou výplň spar 
- očištění podkladu 
- uložení dlažby dle předepsaného technologického předpisu včetně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</si>
  <si>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výplň v místě naříznutí nad rubem opěr modifikovanou asfaltovou směsí typu EMZ</t>
  </si>
  <si>
    <t>- délka dle pol. 113764 - nad rubem OP1: 16.000=16,000 [A] 
 - délka dle pol. 113764 - nad rubem OP2: 11.500=11,500 [B] 
Celkem: A+B=27,500 [C]</t>
  </si>
  <si>
    <t>71</t>
  </si>
  <si>
    <t>výplň spáry na rozhraní vozovky a římsy s předtěsněním</t>
  </si>
  <si>
    <t>- podél levé římsy: 15.300=15,300 [A] 
 - podél pravé římsy: 16.300=16,300 [B] 
Celkem: A+B=31,600 [C]</t>
  </si>
  <si>
    <t>72</t>
  </si>
  <si>
    <t>711112</t>
  </si>
  <si>
    <t>IZOLACE BĚŽNÝCH KONSTRUKCÍ PROTI ZEMNÍ VLHKOSTI ASFALTOVÝMI PÁSY</t>
  </si>
  <si>
    <t>izolace NAIP na penetrační nátěr,  
výkázaná plocha izolovaného povrchu, tj. bez přesahů izolačních pásů</t>
  </si>
  <si>
    <t>- rub rámu, vč. základu - OP1: 4.150*20.700=85,905 [A] 
 - rub rámu, vč. základu - OP2: 3.850*20.400=78,540 [B] 
 - rub křídla 1P, vč. horního povrchu: 4.300*3.800=16,340 [C] 
 - rub křídla 2P, vč. horního povrchu: 3.800*5.000=19,000 [D] 
 - rub nábřežní zdi, vč. základu - část 1: 6.260*10.000=62,600 [E] 
 - rub nábřežní zdi, vč. základu - část 2: 7.020*10.000=70,200 [F] 
Celkem: A+B+C+D+E+F=332,585 [G]</t>
  </si>
  <si>
    <t>73</t>
  </si>
  <si>
    <t>711442</t>
  </si>
  <si>
    <t>IZOLACE MOSTOVEK CELOPLOŠNÁ ASFALTOVÝMI PÁSY S PEČETÍCÍ VRSTVOU</t>
  </si>
  <si>
    <t>izolace NAIP na pečetící vrstvu - vozovková i římsová část,   
výkázaná plocha izolovaného povrchu, tj. bez přesahů izolačních pásů</t>
  </si>
  <si>
    <t>- mostovka: 240.800=240,800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</si>
  <si>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</si>
  <si>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74</t>
  </si>
  <si>
    <t>711502</t>
  </si>
  <si>
    <t>OCHRANA IZOLACE NA POVRCHU ASFALTOVÝMI PÁSY</t>
  </si>
  <si>
    <t>ochrana izolace - asf. pásy s výztužnou kovovou vložkou,  
výkázaná plocha izolovaného povrchu, tj. bez přesahů izolačních pásů</t>
  </si>
  <si>
    <t>- mostovka - levá římsa: 55.100=55,100 [A] 
 - mostovka - pravá římsa: 66.100=66,100 [B] 
 - křídlo 1P: 0.900*3.800=3,420 [C] 
 - křídlo 2P: 0.900*5.000=4,500 [D] 
 - nábřežní zeď - část 1: 0.650*10.000=6,500 [E] 
 - nábřežní zeď - část 2: 0.650*10.000=6,500 [F] 
Celkem: A+B+C+D+E+F=142,120 [G]</t>
  </si>
  <si>
    <t>položka zahrnuje:  
- dodání  předepsaného ochranného materiálu  
- zřízení ochrany izolace</t>
  </si>
  <si>
    <t>75</t>
  </si>
  <si>
    <t>711509</t>
  </si>
  <si>
    <t>OCHRANA IZOLACE NA POVRCHU TEXTILIÍ</t>
  </si>
  <si>
    <t>vykázáno bez přesahů,  
rubové plochy a horní plocha příčle min. 6 mm po stlačení - 2x300 g/m2,  
lícní plochy 1x300 g/m2</t>
  </si>
  <si>
    <t>RUBOVÉ PLOCHY: 
-  plocha dle pol. 711112: 2*332.585=665,170 [A] 
LÍCNÍ PLOCHY: 
 - líc rámu - OP1: 1*2.300*20.700=47,610 [B] 
 - líc rámu - OP2: 1*2.300*20.400=46,920 [C] 
 - líc křídla 1P: 1*1.000*3.800=3,800 [D] 
 - líc křídla 2P: 1*1.200*5.000=6,000 [E] 
 - líc nábřežní zdi - část 1: 1*1.500*10.000=15,000 [F] 
 - líc nábřežní zdi - část 2: 1*1.500*10.000=15,000 [G] 
Celkem: A+B+C+D+E+F+G=799,500 [H]</t>
  </si>
  <si>
    <t>76</t>
  </si>
  <si>
    <t>78381</t>
  </si>
  <si>
    <t>NÁTĚRY BETON KONSTR TYP S1 (OS-A)</t>
  </si>
  <si>
    <t>hydrofobní impregnační nátěr typu S1 (OS-A) na celém povrchu římsy, mimo obrubu</t>
  </si>
  <si>
    <t>- mostovka - levá římsa - horní povrch: 57.000=57,000 [A] 
 - mostovka - levá římsa - římsový nos:0.850*13.300=11,305 [B] 
 - mostovka - pravá římsa - horní povrch: 76.300=76,300 [C] 
 - mostovka - pravá římsa - římsový nos: 0.850*11.650=9,903 [D] 
 - křídlo 1P: 2.200*3.800=8,360 [E] 
 - křídlo 2P: 2.200*5.000=11,000 [F] 
 - nábřežní zeď - část 1: 1.250*10.000=12,500 [G] 
 - nábřežní zeď - část 2: 1.250*10.000=12,500 [H] 
Celkem: A+B+C+D+E+F+G+H=198,868 [I]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</si>
  <si>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</si>
  <si>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77</t>
  </si>
  <si>
    <t>78382</t>
  </si>
  <si>
    <t>NÁTĚRY BETON KONSTR TYP S2 (OS-B)</t>
  </si>
  <si>
    <t>ochranný nátěr typu S2 (OS-B), lícní plochy pod římsami, lícní plochy příčle</t>
  </si>
  <si>
    <t>- mostovka - pravá římsa - zatáhnout 300 mm na spodní povrch za okapní ozub: 1.250*13.300=16,625 [A] 
 - mostovka - levá římsa - zatáhnout 300 mm na spodní povrch za okapní ozub: 1.250*11.650=14,563 [B] 
 - křídlo 1P - pod římsovým nosem: 0.400*3.800=1,520 [C] 
 - křídlo 2P - pod římsovým nosem: 0.400*5.000=2,000 [D] 
Celkem: A+B+C+D=34,708 [E]</t>
  </si>
  <si>
    <t>78</t>
  </si>
  <si>
    <t>78383</t>
  </si>
  <si>
    <t>NÁTĚRY BETON KONSTR TYP S4 (OS-C)</t>
  </si>
  <si>
    <t>ochranný nátěr typu S4 (OS-C), nátěr odrazného pruhu na římse</t>
  </si>
  <si>
    <t>- mostovka - pravá římsa: 0.250*16.800=4,200 [A] 
 - mostovka - levá římsa: 0.250*16.300=4,075 [B] 
Celkem: A+B=8,275 [C]</t>
  </si>
  <si>
    <t>79</t>
  </si>
  <si>
    <t>87633</t>
  </si>
  <si>
    <t>CHRÁNIČKY Z TRUB PLASTOVÝCH DN DO 150MM</t>
  </si>
  <si>
    <t>plastové chráničky  prům 110/94,  
komplet,  
včetně protahovacího lanka, na konci zavíčkované,  
přímé i v oblouku, zajištěné proti pohybu</t>
  </si>
  <si>
    <t>- pravá římsa - pro kabely CETIN: 4*16.000=64,000 [A] 
 - pravá římsa - pro kabely NEJ: 3*16.000=48,000 [B] 
Celkem: A+B=112,000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</si>
  <si>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</si>
  <si>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80</t>
  </si>
  <si>
    <t>9112A1</t>
  </si>
  <si>
    <t>ZÁBRADLÍ MOSTNÍ S VODOR MADLY - DODÁVKA A MONTÁŽ</t>
  </si>
  <si>
    <t>zábradlí na nábřežní zdi - dle požadavků investora a města Rosice,  
tvaru odpovídající cca tvaru původnímu zábradli na nábřežní zdi  
min. v. 1,10 m nad povrch říms,   
komplet, vč. dodatečného kotvení  
vč. PKO - zinkování ponorem + sweeping + barevný nátěr v certifikované   
skladbě dle TKP 19B dle zhotovitele, barevný odstín bude určen v době realizace</t>
  </si>
  <si>
    <t>- nábřežní zeď: 20.000=20,000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</si>
  <si>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</si>
  <si>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81</t>
  </si>
  <si>
    <t>9112B1</t>
  </si>
  <si>
    <t>ZÁBRADLÍ MOSTNÍ SE SVISLOU VÝPLNÍ - DODÁVKA A MONTÁŽ</t>
  </si>
  <si>
    <t>mostní zábradlí dle požadavků investora a města Rosice, do 50 kg/m,  
min. v. 1,10 m nad povrch říms,   
komplet, vč. dodatečného kotvení  
vč. PKO - zinkování ponorem + sweeping + barevný nátěr v certifikované skladbě dle TKP 19B dle zhotovitele, barevný odstín bude určen v době realizace</t>
  </si>
  <si>
    <t>- levá římsa: 13.900=13,900 [A] 
 - pravá římsa: 20.600=20,600 [B] 
Celkem: A+B=34,500 [C]</t>
  </si>
  <si>
    <t>82</t>
  </si>
  <si>
    <t>91345</t>
  </si>
  <si>
    <t>NIVELAČNÍ ZNAČKY KOVOVÉ</t>
  </si>
  <si>
    <t>nivelační značky, vč. osazení</t>
  </si>
  <si>
    <t>- most - krajní opěry: 4=4,000 [A] 
 - most - mostovka: 3=3,000 [B] 
 - nábřežní zeď: 4=4,000 [C] 
Celkem: A+B+C=11,000 [D]</t>
  </si>
  <si>
    <t>položka zahrnuje:  
- dodání a osazení nivelační značky včetně nutných zemních prací  
- vnitrostaveništní a mimostaveništní dopravu</t>
  </si>
  <si>
    <t>83</t>
  </si>
  <si>
    <t>91355</t>
  </si>
  <si>
    <t>EVIDENČNÍ ČÍSLO MOSTU</t>
  </si>
  <si>
    <t>nové, vč. nových sloupků a betonových patek,   
dopravní značky s evidenčním číslem mostu   
(na obou stranách mostu – ve směru jízdy vždy před mostem)</t>
  </si>
  <si>
    <t>- před mostem ve směru jízdy: 2=2,000 [A]</t>
  </si>
  <si>
    <t>položka zahrnuje štítek s evidenčním číslem mostu, sloupek dopravní značky včetně osazení a nutných zemních prací a zabetonování</t>
  </si>
  <si>
    <t>84</t>
  </si>
  <si>
    <t>letopočet stavby vlysem do betonu na líci viditelné části římsy</t>
  </si>
  <si>
    <t>- na obou stranách mostu - na návodní i povodní straně: 2=2,000 [A]</t>
  </si>
  <si>
    <t>85</t>
  </si>
  <si>
    <t>název toku,   
komplet, vč. osazení na sloupek ev.č. mostu</t>
  </si>
  <si>
    <t>- název toku: 2=2,000 [A]</t>
  </si>
  <si>
    <t>86</t>
  </si>
  <si>
    <t>demontáž ev.č.+ omezení zatížitelnosti, komplet vč. sloupků, likvidace v režii zhotovitele</t>
  </si>
  <si>
    <t>- ev.č. - před a za mostem: 2=2,000 [A] 
 - B13 - před a za mostem: 2=2,000 [B] 
 - B14 - před a za mostem: 2=2,000 [C] 
Celkem: A+B+C=6,000 [D]</t>
  </si>
  <si>
    <t>87</t>
  </si>
  <si>
    <t>919154</t>
  </si>
  <si>
    <t>ŘEZÁNÍ OCELOVÝCH PROFILŮ PRŮŘEZU DO 7000MM2</t>
  </si>
  <si>
    <t>komplet zkrácení záporového pažení po úroveň terénu (pod úroveň zpevnění),  
odvoz s likvidace odřezaných částí v režii zhotovitele</t>
  </si>
  <si>
    <t>-  počet ks dle pol. 22594 ZÁPOROVÉ PAŽENÍ Z KOVU TRVALÉ: 94=94,000 [A]</t>
  </si>
  <si>
    <t>položka zahrnuje řezání ocelových profilů bez ohledu na tvar a způsob provedení</t>
  </si>
  <si>
    <t>88</t>
  </si>
  <si>
    <t>93650</t>
  </si>
  <si>
    <t>DROBNÉ DOPLŇK KONSTR KOVOVÉ</t>
  </si>
  <si>
    <t>komplet kontrolní vývody PKO, včetně dodání a osazení</t>
  </si>
  <si>
    <t>- NK: 4=4,000 [A] 
 - nábřežní zeď: 2=2,000 [B] 
Celkem: A+B=6,000 [C]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</si>
  <si>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</si>
  <si>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89</t>
  </si>
  <si>
    <t>936532</t>
  </si>
  <si>
    <t>MOSTNÍ ODVODŇOVACÍ SOUPRAVA 300/500</t>
  </si>
  <si>
    <t>mostní odvodňovače ve vozovce 300x500 mm, komplet</t>
  </si>
  <si>
    <t>- mostovka: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</si>
  <si>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</si>
  <si>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90</t>
  </si>
  <si>
    <t>936541</t>
  </si>
  <si>
    <t>MOSTNÍ ODVODŇOVACÍ TRUBKA (POVRCHŮ IZOLACE) Z NEREZ OCELI</t>
  </si>
  <si>
    <t>trubka odvodnění izolace, z nerez oceli, komplet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</si>
  <si>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</si>
  <si>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91</t>
  </si>
  <si>
    <t>94890</t>
  </si>
  <si>
    <t>PODPĚRNÉ SKRUŽE - ZŘÍZENÍ A ODSTRANĚNÍ</t>
  </si>
  <si>
    <t>M3OP</t>
  </si>
  <si>
    <t>skruž pro betonáž příčle</t>
  </si>
  <si>
    <t>- skruž: 23.000*15.600=358,800 [A]</t>
  </si>
  <si>
    <t>Položka zahrnuje dovoz, montáž, údržbu, opotřebení (nájemné), demontáž, konzervaci, odvoz.</t>
  </si>
  <si>
    <t>92</t>
  </si>
  <si>
    <t>966135</t>
  </si>
  <si>
    <t>BOURÁNÍ KONSTRUKCÍ Z KAMENE NA MC S ODVOZEM DO 8KM</t>
  </si>
  <si>
    <t>bourání stávajících opěr, podpěry a části nábřežní zdi, 
kvádrové kamenné zdivo, 
vč. zajištění proti znečištění koryta spadem, 
vč. vhodně zvolené technologie aby nedošlo k porušení IS  
a okolních staveb v blízkosti stavby, 
vč. provádění malou mechanizací, 
vč. ručního ubourávání 
vč. zaříznutí neubourávané část</t>
  </si>
  <si>
    <t>- Stávající most - Opěra OP1 - základ: 0.60*1.500*1.000*17.600=15,840 [A] 
 - Stávající most - Opěra OP1 - základ - zvětšení tl. dle údajů ML: 0.60*1.000*1.000*17.600=10,560 [B] 
 - Stávající most - Opěra OP1 - dřík: 0.60*1.000*2.430*17.600=25,661 [C] 
 - Stávající most - Opěra OP1 - dřík - zvětšení tl. dle údajů v ML: 0.60*1.000*2.430*17.600=25,661 [D] 
 - Stávající most - Podpěra P2 - základ: 0.70*2.200*1.010*20.800=32,352 [E] 
 - Stávající most - Podpěra P2 - dřík: 0.70*1.200*2.100*19.800=34,927 [F] 
 - Stávající most - Podpěra P2 - zhlaví: 1.00*1.000*0.500*1.000=0,500 [G] 
 - Stávající most - Podpěra P2 - zhlaví: 1.00*1.000*0.500*1.000=0,500 [H] 
 - Stávající most - Opěra OP3 - základ: 0.60*1.500*1.000*23.760=21,384 [I] 
 - Stávající most - Opěra OP3 - základ - zvětšení tl. dle údajů ML: 0.60*1.000*1.000*23.760=14,256 [J] 
 - Stávající most - Opěra OP3 - dřík: 0.60*1.000*2.430*23.760=34,642 [K] 
 - Stávající most - Opěra OP3 - dřík - zvětšení tl. dle údajů ML: 0.60*1.000*2.430*23.760=34,642 [L] 
 - Nábřežní zeď za mostem vlevo: 0.60*1.000*2.600*10.000=15,600 [M] 
 - Nábřežní zeď za mostem vlevo: 0.60*1.000*2.600*10.000=15,600 [N] 
 - Nábřežní zeď za mostem vlevo: 0.60*1.500*1.000*10.000=9,000 [O] 
 - Nábřežní zeď před mostem vlevo - základ: 0.60*1.500*1.000*2.000=1,800 [P] 
 - Nábřežní zeď před mostem vlevo - dřík: 0.60*1.000*2.430*2.000=2,916 [Q] 
 - Nábřežní zeď před mostem vpravo - základ: 0.60*1.500*1.000*4.600=4,140 [R] 
 - Nábřežní zeď před mostem vpravo - dřík: 0.60*1.000*2.430*4.600=6,707 [S] 
Celkem: A+B+C+D+E+F+G+H+I+J+K+L+M+N+O+P+Q+R+S=306,688 [T]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</si>
  <si>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</si>
  <si>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93</t>
  </si>
  <si>
    <t>966155</t>
  </si>
  <si>
    <t>BOURÁNÍ KONSTRUKCÍ Z PROST BETONU S ODVOZEM DO 8KM</t>
  </si>
  <si>
    <t>bourání stávajících opěr, podpěry a části nábřežní zdi, 
prostý beton, 
vč. zajištění proti znečištění koryta spadem, 
vč. vhodně zvolené technologie aby nedošlo k porušení IS  
a okolních staveb v blízkosti stavby, 
vč. provádění malou mechanizací, 
vč. ručního ubourávání 
vč. zaříznutí neubourávané část</t>
  </si>
  <si>
    <t>- Stávající most - Opěra OP1 - základ: 0.40*1.500*1.000*17.600=10,560 [A] 
 - Stávající most - Opěra OP1 - dřík: 0.40*1.000*2.430*17.600=17,107 [B] 
 - Stávající most - Podpěra P2 - základ: 0.30*2.200*1.010*20.800=13,865 [C] 
 - Stávající most - Podpěra P2 - dřík: 0.30*1.200*2.100*19.800=14,969 [D] 
 - Stávající most - Opěra OP3 - základ: 0.40*1.500*1.000*23.760=14,256 [E] 
 - Stávající most - Opěra OP3 - dřík: 0.40*1.000*2.430*23.760=23,095 [F] 
 - Nábřežní zeď za mostem vlevo (ubourání pod úroveň výkopů): 0.40*1.000*2.600*10.000=10,400 [G] 
 - Nábřežní zeď za mostem vlevo (základ): 0.40*1.000*2.600*10.000=10,400 [H] 
 - Nábřežní zeď za mostem vlevo (dřík): 0.40*1.500*1.000*10.000=6,000 [I] 
 - Nábřežní zeď před mostem vlevo (základ): 0.40*1.500*1.000*2.000=1,200 [J] 
 - Nábřežní zeď před mostem vlevo (dřík): 0.40*1.000*2.430*2.000=1,944 [K] 
 - Nábřežní zeď před mostem vpravo (základ):0.40*1.500*1.000*4.600=2,760 [L] 
 - Nábřežní zeď před mostem vpravo (dřík): 0.40*1.000*2.430*4.600=4,471 [M] 
Celkem: A+B+C+D+E+F+G+H+I+J+K+L+M=131,027 [N]</t>
  </si>
  <si>
    <t>94</t>
  </si>
  <si>
    <t>966165</t>
  </si>
  <si>
    <t>BOURÁNÍ KONSTRUKCÍ ZE ŽELEZOBETONU S ODVOZEM DO 8KM</t>
  </si>
  <si>
    <t>bourání ŽB desky, 
železobeton, 
vč. zajištění proti znečištění koryta spadem, 
vč. vhodně zvolené technologie aby nedošlo k porušení IS  
a okolních staveb v blízkosti stavby, 
vč. provádění malou mechanizací, 
vč. nutného ručního ubourávání 
vč. zaříznutí neubourávané část</t>
  </si>
  <si>
    <t>- mostovka: 0.250*295.900=73,975 [A] 
 - přesah mostovky za rub opěry OP2 (předpoklad): 0.300*0.500*17.600=2,640 [B] 
 - přesah mostovky za rub opěry OP2 (předpoklad): 0.300*0.500*23.760=3,564 [C] 
 - ŽB římsa na mostě vlevo (nad ŽB deskou): 0.170*13.300=2,261 [D] 
 - ŽB římsa na mostě vlevo (nad ŽB deskou): 0.170*28.500=4,845 [E] 
 - ŽB římsa nábřežní zdi před mostem vlevo: 0.750*0.250*2.000=0,375 [F] 
 - ŽB římsa nábřežní zdi před mostem vpravo: 0.750*0.250*4.600=0,863 [G] 
 - ŽB římsa nábřežní zdi za mostem vlevo: 0.750*0.250*20.000=3,750 [H] 
 - ŽB římsa nábřežní zdi za mostem vpravo: 0.750*0.250*2.600=0,488 [I] 
Celkem: A+B+C+D+E+F+G+H+I=92,761 [J]</t>
  </si>
  <si>
    <t>95</t>
  </si>
  <si>
    <t>96618</t>
  </si>
  <si>
    <t>BOURÁNÍ KONSTRUKCÍ KOVOVÝCH</t>
  </si>
  <si>
    <t>bourání ocelových a kovových k-cí, komplet,  
komplet, vč. odvozu, likvidace v režii zhotovitele  
vč. vhodně zvolené technologie, aby nedošlo k porušení blízkých IS   
a okolních staveb v blízkosti stavby,  
vč. ruční demontáže a řezání</t>
  </si>
  <si>
    <t>- mostní zábradlí vlevo: 20.710*17.200/1000=0,356 [A] 
 - mostní zábradlí vpravo: 20,700*17,200/1000=0,356 [B] 
 - ocelové hlavní nosníky I 320: 20*19,950*61.000/1000=24,339 [C] 
 - mostnice Zorés 21: 0.50*295.900*74.762/1000=11,061 [D] 
 - mostnice Union: 0.50*295.900*32.960/1000=4,876 [E] 
 - ocelový plech v místě nájezdu k obchodu: 0.020*1.450*7.850=0,228 [F] 
 - boční lemování - návodní strana: 0.580*0.015*20.300*7,850=1,386 [G] 
 - boční lemování - povodní strana: 0.580*0.015*17.300*7.850=1,182 [H] 
 - levá obruba: 0.250*0.015*19.600*7.850=0,577 [I] 
 - pravá obruba:0.250*0.015*18.600*7.850=0,548 [J] 
 - ocelová trubka vlevo - 219x10: 22.00*51.500/1000=1,133 [K] 
Celkem: A+B+C+D+E+F+G+H+I+J+K=46,042 [L]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</si>
  <si>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</si>
  <si>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</t>
  </si>
  <si>
    <t>97817</t>
  </si>
  <si>
    <t>ODSTRANĚNÍ MOSTNÍ IZOLACE</t>
  </si>
  <si>
    <t>izolace původního mostu na horním povrchu mostovky, 
komplet, vč. odvozu na skládku</t>
  </si>
  <si>
    <t>- izolace na horním povrchu mostovky: 295.900=295,900 [A]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</si>
  <si>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</si>
  <si>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 202</t>
  </si>
  <si>
    <t>Provizorium pro zásobování průmyslového areálu</t>
  </si>
  <si>
    <t>- dle pol.č.113325 - ODSTRANĚNÍ PODKLADŮ ZPEVNĚNÝCH PLOCH Z KAMENIVA NESTMELENÉHO: 10.564*2,000=21,128 [A] 
 - dle pol.č.122735 - ODKOPÁVKY A PROKOPÁVKY OBECNÉ TŘ. I: 24.736*2,000=49,472 [B] 
 - dle pol.č.131735a - HLOUBENÍ JAM ZAPAŽ I NEPAŽ TŘ. I: 42.630*2,000=85,260 [C] 
 - dle pol.č.131735b - HLOUBENÍ JAM ZAPAŽ I NEPAŽ TŘ. I: 21.980*2,000=43,960 [D] 
Celkem: A+B+C+D=199,820 [E]</t>
  </si>
  <si>
    <t>konstrukce z železobetonu, vč. uložení na skládku</t>
  </si>
  <si>
    <t>- dle pol.č.966165 - BOURÁNÍ KONSTRUKCÍ ZE ŽELEZOBETONU: 6.000*2.500=15,000 [A]</t>
  </si>
  <si>
    <t>- dle pol.č.113135 - ODSTRANĚNÍ KRYTU ZPEVNĚNÝCH PLOCH S ASFALTOVÝM POJIVEM: 6.847*2.200=15,063 [A]</t>
  </si>
  <si>
    <t>práce souvisejícím s osazením vodovodu na konstrukci provizorního mostu, včetně pomocných úchytů</t>
  </si>
  <si>
    <t>- zajistění vodovodu na provizorním mostě: 1=1,000 [A]</t>
  </si>
  <si>
    <t>027411</t>
  </si>
  <si>
    <t>PROVIZORNÍ MOSTY - MONTÁŽ</t>
  </si>
  <si>
    <t>montáž vč. dopravy, mostní provizorium - jednopolové s rozpětím polí 16,45 m, s min. volnou šířkou 4.0 m, minimální požadovaná zatížitelnoust 48 t (výhradní zatížitelnost, tj. jedno vozidlo),  
vč. oprav a udržovnání po celou dobu stavby,  
měsíční prohlídka se zápisem do SD</t>
  </si>
  <si>
    <t>- mostní provizorium: 5.200*16,850=87,620 [A]</t>
  </si>
  <si>
    <t>027412</t>
  </si>
  <si>
    <t>PROVIZORNÍ MOSTY - NÁJEMNÉ</t>
  </si>
  <si>
    <t>KPLMĚSÍC</t>
  </si>
  <si>
    <t>nájemné mostního provizoria</t>
  </si>
  <si>
    <t>- mostní provizorium: 1*4=4,000 [A]</t>
  </si>
  <si>
    <t>027413</t>
  </si>
  <si>
    <t>PROVIZORNÍ MOSTY - DEMONTÁŽ</t>
  </si>
  <si>
    <t>demontáž vč. dopravy, uvedení do původního stavu, nátěr, očištění,  
zajištění opravy v případě poškození</t>
  </si>
  <si>
    <t>- plocha dle pol. 027411 - PROVIZORNÍ MOSTY - MONTÁŽ: 87.620=87,620 [A]</t>
  </si>
  <si>
    <t>11202</t>
  </si>
  <si>
    <t>KÁCENÍ STROMŮ D KMENE DO 0,9M S ODSTRANĚNÍM PAŘEZŮ</t>
  </si>
  <si>
    <t>kácení stromů a dřevin v rozsahu mostního provizoria, 
vč. zajištění souhlasu s kácením, 
komplet, odvoz a likvidace dřeva v režii zhotovitele,</t>
  </si>
  <si>
    <t>- kácení: 4=4,000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</si>
  <si>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</si>
  <si>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odstranění R-MAT ze skladby zpěvněné asfaltové plochy, 
vč. ručního odstraňování v blízkosti IS, 
(odstranění provizorního nájezdu)</t>
  </si>
  <si>
    <t>- odstranění R-MAT tl.50 mm - v prům. areálu: 4.250*0.050*9.550=2,029 [A] 
 - odstranění R-MAT tl.50 mm - pravý břeh: 4.250*0.050*6.100=1,296 [B] 
 - odstranění ŠD s R-MAT tl.50 mm - v prům. areálu - z vozovkové vrstvy:4.500*0.050*9.550=2,149 [C] 
 - odstranění ŠD s R-MAT tl.50 mm - pravý břeh - z vozovkové vrstvy: 4.500*0.050*6.100=1,373 [D] 
Celkem: A+B+C+D=6,847 [E]</t>
  </si>
  <si>
    <t>odstranění podkladních vrstev provizorní komunikace,</t>
  </si>
  <si>
    <t>- odstranění ŠD tl.150 mm - plocha dle pol. 56334a: 0.150*70.425=10,564 [A]</t>
  </si>
  <si>
    <t>11346</t>
  </si>
  <si>
    <t>ODSTRANĚNÍ KRYTU ZPEVNĚNÝCH PLOCH ZE SILNIČ DÍLCŮ (PANELŮ) VČET PODKL</t>
  </si>
  <si>
    <t>odstranění silničních panelů - panelová rovnanina sloužící jako základ mostního provizoria,   
podklad ŠP vykázán zvlášť,  
odvoz a uskladnění v režii zhotovitele</t>
  </si>
  <si>
    <t>- dle pol. 27212 - ZÁKLADY Z DÍLCŮ ŽELEZOBETONOVÝCH: 16.200=16,200 [A]</t>
  </si>
  <si>
    <t>frézování zpěvněné asfaltové plochy v prům. areálu,  
vč. ručního bourání / dobourání,  
odvoz a likvidace v režii zhotovitele,  
(příprava pro provizorní nájezd)</t>
  </si>
  <si>
    <t>- odstranění asfaltového povrchu tl.100 mm: 8.00*0.100*11.000=8,800 [A]</t>
  </si>
  <si>
    <t>frézování zpěvněné asfaltové plochy provizorního nájezdu,  
vč. ručního bourání / dobourání,  
odvoz a likvidace v režii zhotovitele,  
(odstranění provizorního nájezdu)</t>
  </si>
  <si>
    <t>- plocha dle pol.574A43a - ASFALTOVÝ BETON PRO OBRUSNÉ VRSTVY ACO 11 TL. 50MM: 0.050*62.600=3,130 [A]</t>
  </si>
  <si>
    <t>frézovaná / řezaná drážka pro těsnění modifikovanou těsnící zálivkou, komplet,  
odvoz a likvidace v režii zhotovitele,  
v místech uvedení zpevněné plochy prům. areálu do původního stavu</t>
  </si>
  <si>
    <t>- v prům. areálu: 2*(8.000+11.000)=38,000 [A]</t>
  </si>
  <si>
    <t>- zelená pás mezi zídkou prům areálu a nábřežní zdí (bez vlivu sklonu =&gt; 1,00): 1.00*1.000*10.000=10,000 [A] 
 - zelený pás za korunou pravé nábřežní zdi (bez vlivu sklonu =&gt; 1,00): 1.00*0.850*10.000=8,500 [B] 
Celkem plocha: A+B=18,500 [C] 
Objem: 0.150*C=2,775 [D]</t>
  </si>
  <si>
    <t>odtěžení provizorního nájezdu,</t>
  </si>
  <si>
    <t>- objem dle pol. 17380 - ZEMNÍ KRAJNICE A DOSYPÁVKY Z NAKUPOVANÝCH MATERIÁLŮ: 1.566=1,566 [A] 
 - objem dle pol. 17481a - za panelovou rovnaninou - levý břeh - nad úrovní stávajícího terénu: 17.990=17,990 [B] 
 - objem dle pol. 17481a - za panelovou rovnaninou - pravý břeh - nad úrovní stávajícího terénu: 5.180=5,180 [C] 
Celkem: A+B+C=24,736 [D]</t>
  </si>
  <si>
    <t>- dle pol. 12110 - SEJMUTÍ ORNICE NEBO LESNÍ PŮDY - pro zpětné ohumusování: 2.775=2,775 [A] 
 - dle pol. 17411 - ZÁSYP JAM A RÝH ZEMINOU SE ZHUTNĚNÍM - stáv. zemina pro zásyp líce: 8.400=8,400 [B] 
Celkem: A+B=11,175 [C]</t>
  </si>
  <si>
    <t>výkopy pro provedení uložení panelových rovnanin (založení provizoria) 
komplet</t>
  </si>
  <si>
    <t>- levý břeh: 7.000*2.110=14,770 [A] 
 - pravý břeh: 7.000*3.980=27,860 [B] 
Celkem: A+B=42,630 [C]</t>
  </si>
  <si>
    <t>zpětné odtěžení materiálu nájezdu 
(odstranění provizorního nájezdu)</t>
  </si>
  <si>
    <t>- objem dle pol. 17411: 8.400=8,400 [A] 
 - objem dle pol. 17481a - za panelovou rovnaninou - levý břeh - do úrovně stávajícího terénu: 2.380=2,380 [B] 
 - objem dle pol. 17481a - za panelovou rovnaninou - pravý břeh - do úrovně stávajícího terénu: 6.300=6,300 [C] 
 - objem dle pol. 45152 - PODKLADNÍ A VÝPLŇOVÉ VRSTVY Z KAMENIVA DRCENÉHO: 4.900=4,900 [D] 
Celkem: A+B+C+D=21,980 [E]</t>
  </si>
  <si>
    <t>17380</t>
  </si>
  <si>
    <t>ZEMNÍ KRAJNICE A DOSYPÁVKY Z NAKUPOVANÝCH MATERIÁLŮ</t>
  </si>
  <si>
    <t>krajnice provizorních nájezdů,  
komplet, včetně hutnění</t>
  </si>
  <si>
    <t>- levý břeh - vlevo: 0.500*0.100*9.550=0,478 [A] 
 - levý břeh - vpravo: 0.500*0.100*9.550=0,478 [B] 
 - pravý břeh - vlevo: 0.500*0.100*6.100=0,305 [C] 
 - pravý břeh - vpravo: 0.500*0.100*6.100=0,305 [D] 
Celkem: A+B+C+D=1,566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</si>
  <si>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</si>
  <si>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zásypy stávajícím hutněným materiálem - líc panelové rovnaniny  
komplet,   
vč. urovnání a hutnění</t>
  </si>
  <si>
    <t>- před panelovou rovnaninou - levý břeh: 7.000*0.600=4,200 [A] 
 - před panelovou rovnaninou - pravý břeh: 7.000*0.600=4,200 [B] 
Celkem: A+B=8,400 [C]</t>
  </si>
  <si>
    <t>zásypy panelové rovnaniny z rubu a materiál nájezdu na mostní provizorium,  
vč. zhutnění na požadovanou hodnotu dle PD,  
vč. dovozu</t>
  </si>
  <si>
    <t>- za panelovou rovnaninou - levý břeh - do úrovně stávajícího terénu: 7.000*0.340=2,380 [A] 
 - za panelovou rovnaninou - levý břeh - nad úrovní stávajícího terénu: 7.000*2.570=17,990 [B] 
 - za panelovou rovnaninou - pravý břeh - do úrovně stávajícího terénu: 7.000*0.900=6,300 [C] 
 - za panelovou rovnaninou - pravý břeh - nad úrovní stávajícího terénu: 7.000*0.740=5,180 [D] 
Celkem: A+B+C+D=31,850 [E]</t>
  </si>
  <si>
    <t>finální zásyp stavební jámy provedené pro uložení panelové rovnaniny,  
materiál zvolit dle stávajícího stavu  
včetně hutnění,  
včetně plynulého napojení na stávající stav</t>
  </si>
  <si>
    <t>- levý břeh - objem dle pol.13173a - HLOUBENÍ JAM ZAPAŽ I NEPAŽ TŘ. I: 14.770=14,770 [A] 
 - pravý břeh - objem dle pol.13173a - HLOUBENÍ JAM ZAPAŽ I NEPAŽ TŘ. I: 27.860=27,860 [B] 
Celkem: A+B=42,630 [C]</t>
  </si>
  <si>
    <t>- plocha dle pol. 12110 - SEJMUTÍ ORNICE NEBO LESNÍ PŮDY - bez vlivu sklonu: 0.150*18.500=2,775 [A]</t>
  </si>
  <si>
    <t>- plocha dle pol. 18230 - ROZPROSTŘENÍ ORNICE V ROVINĚ: 18.500=18,500 [A]</t>
  </si>
  <si>
    <t>- plocha dle pol. 18241 - ZALOŽENÍ TRÁVNÍKU RUČNÍM VÝSEVEM: 18.500=18,500 [A]</t>
  </si>
  <si>
    <t>21461</t>
  </si>
  <si>
    <t>SEPARAČNÍ GEOTEXTILIE</t>
  </si>
  <si>
    <t>separační geotextílie v odkopu pro založení provizoria a zemního tělesa,  
komplet, včetně dodání, osazení i následného odstranění,  
odvoz a likvidace v režii zhotovitele</t>
  </si>
  <si>
    <t>- levý břeh - plocha dle pol.11372a: 8.000*11.000=88,000 [A] 
 - pravý břeh - plocha dle pol.574A43b: 8.000*10.000=80,000 [B] 
Celkem: A+B=168,000 [C]</t>
  </si>
  <si>
    <t>27212</t>
  </si>
  <si>
    <t>ZÁKLADY Z DÍLCŮ ŽELEZOBETONOVÝCH</t>
  </si>
  <si>
    <t>základy pro mostní provizorium ze silničních panelů,  
dočasná konstrukce, dílce budou po rozebrání opotřebené, ale opět použitelné</t>
  </si>
  <si>
    <t>- levý břeh: 4*2.000*0.150*6.000=7,200 [A] 
 - pravý břeh - dolní úroveň: 2*2.000*0.150*6.000=3,600 [B] 
 - pravý břeh - horní úroveň: 2*3.000*0.150*6.000=5,400 [C] 
Celkem: A+B+C=16,200 [D]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</si>
  <si>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</si>
  <si>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nová zídka do průmyslového areálu - uvedení do původního stavu  
komplet, včetně napojení na původní zídku, včetně propojení s původní zídkou,  
včetně izolačních souvrství a ochrany izolace</t>
  </si>
  <si>
    <t>- objem dle pol. 96616: 6.000=6,000 [A]</t>
  </si>
  <si>
    <t>parametrická spotřeba - 100 kg/m3,   
komplet, vč. výztuže pro zakotvení a napojení na ubourávanou část zídky</t>
  </si>
  <si>
    <t>- objem dle pol. 327325: 0.100*6.000=0,600 [A]</t>
  </si>
  <si>
    <t>podkladní beton C 12/15 X0 pod zídkou</t>
  </si>
  <si>
    <t>- zídka u průmyslového areálu: 0.200*0.100*10.000=0,200 [A]</t>
  </si>
  <si>
    <t>ŠP / ŠD polštář pod panelovou rovnaninou</t>
  </si>
  <si>
    <t>- levý břeh: 3.000*0.100*7.000=2,100 [A] 
 - pravý břeh: 4.000*0.100*7.000=2,800 [B] 
Celkem: A+B=4,900 [C]</t>
  </si>
  <si>
    <t>podkladní vrstva ŠD tl. 200 mm na nájezdech na provizorium</t>
  </si>
  <si>
    <t>- levý břeh: 4.500*9.550=42,975 [A] 
 - pravý břeh: 4.500*6.100=27,450 [B] 
Celkem: A+B=70,425 [C]</t>
  </si>
  <si>
    <t>vrstva pro obnovu pojízdné vrtsvy za mostem, ŠD max tl. 200 mm</t>
  </si>
  <si>
    <t>- pravý břeh: 8.000*10.000=80,000 [A]</t>
  </si>
  <si>
    <t>56361</t>
  </si>
  <si>
    <t>VOZOVKOVÉ VRSTVY Z RECYKLOVANÉHO MATERIÁLU TL DO 50MM</t>
  </si>
  <si>
    <t>ložná vrstva R-MAT, tl. 50 mm na nájezdech na provizorium</t>
  </si>
  <si>
    <t>- levý břeh: 4.250*9.550=40,588 [A] 
 - pravý břeh: 4.250*6.100=25,925 [B] 
Celkem: A+B=66,513 [C]</t>
  </si>
  <si>
    <t>574A44</t>
  </si>
  <si>
    <t>ASFALTOVÝ BETON PRO OBRUSNÉ VRSTVY ACO 11+, 11S TL. 50MM</t>
  </si>
  <si>
    <t>obrusná vrstva ACO 11+, tl. 50 mm na nájezdech na provizorium</t>
  </si>
  <si>
    <t>- levý břeh: 4.000*9.550=38,200 [A] 
 - pravý břeh: 4.000*6.100=24,400 [B] 
Celkem: A+B=62,600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</si>
  <si>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</si>
  <si>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obrusná vrstva ACO 11+, tl. 50 mm, asfaltová plocha v prům. areálu</t>
  </si>
  <si>
    <t>- levý břeh: 8.000*11.000=88,000 [A]</t>
  </si>
  <si>
    <t>574C46</t>
  </si>
  <si>
    <t>ASFALTOVÝ BETON PRO LOŽNÍ VRSTVY ACL 16+, 16S TL. 50MM</t>
  </si>
  <si>
    <t>ložná vrstva ACL 16+, tl. 50 mm, asfaltová plocha v prům. areálu</t>
  </si>
  <si>
    <t>- plocha dle pol. 574A43b: 88.000=88,000 [A]</t>
  </si>
  <si>
    <t>577221</t>
  </si>
  <si>
    <t>VRSTVY PRO OBNOVU, OPRAVY - INFILTRAČ POSTŘIK DO 1,0KG/M2</t>
  </si>
  <si>
    <t>infiltrační postřik pod asfaltová vrstvy v rámci obnovy zpevněného povrchu do výchozího stavu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</si>
  <si>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</si>
  <si>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výplň v místě naříznutí v rámci obnovy zpevněného povrchu do výchozího stavu</t>
  </si>
  <si>
    <t>- délka dle pol. 113764 - nad rubem OP1: 38.000=38,000 [A]</t>
  </si>
  <si>
    <t>88=88,000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</si>
  <si>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</si>
  <si>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767911</t>
  </si>
  <si>
    <t>OPLOCENÍ Z DRÁTĚNÉHO PLETIVA POZINKOVANÉHO STANDARDNÍHO</t>
  </si>
  <si>
    <t>vjezdová brána / zábrana pro vjezdu do prům areálu na levém břehu, dočasná konstrukce,  
komplet, včetně osazení sloupku, včetně výplně, včetně zamykacího mechanismu</t>
  </si>
  <si>
    <t>- délka dle pol. 966842: 2.000*10.000=20,000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</si>
  <si>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</si>
  <si>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76796</t>
  </si>
  <si>
    <t>VRATA A VRÁTKA</t>
  </si>
  <si>
    <t>- levý břeh: 2.000*5.000=10,000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</si>
  <si>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</si>
  <si>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zpětné navrácení zábradlí demontované pro osazní mostního provizoria na převém břehu,  
komplet, včetně navaření a obnovy PKO</t>
  </si>
  <si>
    <t>- pravá břeh - délka dle pol. 9112A3: 10.000=10,000 [A]</t>
  </si>
  <si>
    <t>9112A3</t>
  </si>
  <si>
    <t>ZÁBRADLÍ MOSTNÍ S VODOR MADLY - DEMONTÁŽ S PŘESUNEM</t>
  </si>
  <si>
    <t>demontáž stávajícícho zábradlí na pravám přehu, vč. uschování po dobu stavby v režii zhotovitele</t>
  </si>
  <si>
    <t>- pravý břeh: 10.000=10,000 [A]</t>
  </si>
  <si>
    <t>položka zahrnuje:  
- demontáž a odstranění zařízení  
- jeho odvoz na předepsané místo</t>
  </si>
  <si>
    <t>dopravní značky včetně sloupku na vjezdu z pravého břehu</t>
  </si>
  <si>
    <t>- značka B1: 1=1,000 [A] 
 - značka E13: 1=1,000 [B] 
Celkem: A+B=2,000 [C]</t>
  </si>
  <si>
    <t>odstranění značky včetně sloupku na vjezdu z pravého břehu</t>
  </si>
  <si>
    <t>- dle pol. 914131: 2=2,000 [A]</t>
  </si>
  <si>
    <t>bourání stávající zídky na levém břehu v rozsahu mostního provizoria, 
předp. železobeton, 
vč. vhodně zvolené technologie, aby nedošlo k narušení prům. provozu,  
a okolních staveb v blízkosti stavby, 
vč. provádění malou mechanizací, 
vč. ručního ubourávání 
vč. zaříznutí neubourávané část</t>
  </si>
  <si>
    <t>- levý břeh: 0.500*1.200*10.000=6,000 [A]</t>
  </si>
  <si>
    <t>966842</t>
  </si>
  <si>
    <t>ODSTRANĚNÍ OPLOCENÍ Z DRÁT PLETIVA</t>
  </si>
  <si>
    <t>odstranění stávajícího oplocení v rozsahu mostního provizoria,  
komplet, vč. sloupků,  
odvoz a likvidace materiálu v režii zhotovitele</t>
  </si>
  <si>
    <t>- stávající oplocení průmyslového areálu v rozsahu stavby - levý břeh: 10.000=10,000 [A]</t>
  </si>
  <si>
    <t>položka zahrnuje:  
- kompletní bourací práce včetně odstranění základových konstrukcí a nezbytného rozsahu zemních prací,  
- veškerou manipulaci s vybouranou sutí a hmotami,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</si>
  <si>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odstranění nainstalovaných vrat na příjezdu do průmyslového areálu, 
komplet, vč. sloupků 
odvoz a likvidace v režii zhotovitele</t>
  </si>
  <si>
    <t>- plocha dle pol. 76796: 10.000=10,000 [A]</t>
  </si>
  <si>
    <t>položka zahrnuje: 
-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</si>
  <si>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301</t>
  </si>
  <si>
    <t>Provizorní přepojení vodovodu</t>
  </si>
  <si>
    <t>115101201</t>
  </si>
  <si>
    <t>Čerpání vody na dopravní výšku do 10 m průměrný přítok do 500 l/min</t>
  </si>
  <si>
    <t>115101301</t>
  </si>
  <si>
    <t>Pohotovost čerpací soupravy pro dopravní výšku do 10 m přítok do 500 l/min</t>
  </si>
  <si>
    <t>DEN</t>
  </si>
  <si>
    <t>121151103</t>
  </si>
  <si>
    <t>Sejmutí ornice plochy do 100 m2 tl vrstvy do 200 mm strojně</t>
  </si>
  <si>
    <t>10,5*2</t>
  </si>
  <si>
    <t>129001101</t>
  </si>
  <si>
    <t>Příplatek za ztížení odkopávky nebo prokopávky v blízkosti inženýrských sítí</t>
  </si>
  <si>
    <t>h: výkop  
"st 0,00-16,9" 1,1*1,3*18 
"st 71,00 - 83,00" 1,1*1,3*12 
Součet 42,9 
Součet: 42,90 m3 
h</t>
  </si>
  <si>
    <t>132251252</t>
  </si>
  <si>
    <t>Hloubení rýh nezapažených š do 2000 mm v hornině třídy těžitelnosti I skupiny 3 objem do 50 m3 strojně</t>
  </si>
  <si>
    <t>"st 0,00-16,9" 1,1*1,3*18 
"st 71,00 - 83,00" 1,1*1,3*12 
Součet 42,9</t>
  </si>
  <si>
    <t>151811132</t>
  </si>
  <si>
    <t>Osazení pažicího boxu hl výkopu do 4 m š do 2,5 m</t>
  </si>
  <si>
    <t>30*1,3*2</t>
  </si>
  <si>
    <t>151811232</t>
  </si>
  <si>
    <t>Odstranění pažicího boxu hl výkopu do 4 m š do 2,5 m</t>
  </si>
  <si>
    <t>162751117</t>
  </si>
  <si>
    <t>Vodorovné přemístění přes 9 000 do 10000 m výkopku/sypaniny z horniny třídy těžitelnosti I skupiny 1 až 3</t>
  </si>
  <si>
    <t>h: výkop  
"st 0,00-16,9" 1,1*1,3*18 
"st 71,00 - 83,00" 1,1*1,3*12 
Součet 42,9 
Součet: 42,90 m3 
z: zásyp  
h-o-l 
Součet: 24,75 m3 
h-z</t>
  </si>
  <si>
    <t>162751119</t>
  </si>
  <si>
    <t>Příplatek k vodorovnému přemístění výkopku/sypaniny z horniny třídy těžitelnosti I skupiny 1 až 3 ZKD 1000 m přes 10000 m</t>
  </si>
  <si>
    <t>18,15 
18,15 * 10 ' Přepočtené koeficientem množství</t>
  </si>
  <si>
    <t>171201231</t>
  </si>
  <si>
    <t>Poplatek za uložení zeminy a kamení na recyklační skládce (skládkovné) kód odpadu 17 05 04</t>
  </si>
  <si>
    <t>h: výkop  
"st 0,00-16,9" 1,1*1,3*18 
"st 71,00 - 83,00" 1,1*1,3*12 
Součet 42,9 
Součet: 42,90 m3 
z: zásyp  
h-o-l 
Součet: 24,75 m3 
h-z 
18,15 * 2 ' Přepočtené koeficientem množství</t>
  </si>
  <si>
    <t>171251201</t>
  </si>
  <si>
    <t>Uložení sypaniny na skládky nebo meziskládky</t>
  </si>
  <si>
    <t>174151101</t>
  </si>
  <si>
    <t>Zásyp jam, šachet rýh nebo kolem objektů sypaninou se zhutněním</t>
  </si>
  <si>
    <t>h: výkop  
"st 0,00-16,9" 1,1*1,3*18 
"st 71,00 - 83,00" 1,1*1,3*12 
Součet 42,9 
Součet: 42,90 m3 
l: lože  
"st 0,00-16,9" 1,1*0,1*18 
"st 71,00 - 83,00" 1,1*0,1*12 
Součet 3,3 
Součet: 3,30 m3 
o: obsyp  
"st 0,00-16,9" 1,1*0,45*18 
"st 71,00 - 83,00" 1,1*0,45*12 
Součet 14,85 
Součet: 14,85 m3 
h-o-l</t>
  </si>
  <si>
    <t>175151101</t>
  </si>
  <si>
    <t>Obsypání potrubí strojně sypaninou bez prohození, uloženou do 3 m</t>
  </si>
  <si>
    <t>"st 0,00-16,9" 1,1*0,45*18 
"st 71,00 - 83,00" 1,1*0,45*12 
Součet 14,85</t>
  </si>
  <si>
    <t>58344155</t>
  </si>
  <si>
    <t>štěrkodrť frakce 0/22</t>
  </si>
  <si>
    <t>o: obsyp  
"st 0,00-16,9" 1,1*0,45*18 
"st 71,00 - 83,00" 1,1*0,45*12 
Součet 14,85 
Součet: 14,85 m3 
o 
14,85 * 2 ' Přepočtené koeficientem množství</t>
  </si>
  <si>
    <t>181351003</t>
  </si>
  <si>
    <t>Rozprostření ornice tl vrstvy do 200 mm pl do 100 m2 v rovině nebo ve svahu do 1:5 strojně</t>
  </si>
  <si>
    <t>r: sejmutí ornice  
10,5*2 
Součet: 21,00 m2 
r</t>
  </si>
  <si>
    <t>181411123</t>
  </si>
  <si>
    <t>Založení lučního trávníku výsevem pl do 1000 m2 ve svahu přes 1:2 do 1:1</t>
  </si>
  <si>
    <t>00572474</t>
  </si>
  <si>
    <t>osivo směs travní krajinná-svahová</t>
  </si>
  <si>
    <t>21 * 0,0325 ' Přepočtené koeficientem množství</t>
  </si>
  <si>
    <t>181951112</t>
  </si>
  <si>
    <t>Úprava pláně v hornině třídy těžitelnosti I, skupiny 1 až 3 se zhutněním</t>
  </si>
  <si>
    <t>30*2</t>
  </si>
  <si>
    <t>451572111</t>
  </si>
  <si>
    <t>Lože pod potrubí otevřený výkop z kameniva drobného těženého</t>
  </si>
  <si>
    <t>"st 0,00-16,9" 1,1*0,1*18 
"st 71,00 - 83,00" 1,1*0,1*12 
Součet 3,3</t>
  </si>
  <si>
    <t>452313121</t>
  </si>
  <si>
    <t>Podkladní bloky z betonu prostého tř. C 8/10 otevřený výkop</t>
  </si>
  <si>
    <t>0,3*0,3*0,3*3</t>
  </si>
  <si>
    <t>452351101</t>
  </si>
  <si>
    <t>Bednění podkladních desek nebo bloků nebo sedlového lože otevřený výkop</t>
  </si>
  <si>
    <t>0,3*0,3*4*3</t>
  </si>
  <si>
    <t>Trubní vedení</t>
  </si>
  <si>
    <t>850311811</t>
  </si>
  <si>
    <t>Bourání stávajícího potrubí z trub litinových DN 150</t>
  </si>
  <si>
    <t>857262122</t>
  </si>
  <si>
    <t>Montáž litinových tvarovek přírubových otevřený výkop</t>
  </si>
  <si>
    <t>RMAT0001</t>
  </si>
  <si>
    <t>litinová příruba Př J. 0400 "2000" D90/DN80 PN16</t>
  </si>
  <si>
    <t>RMAT00011</t>
  </si>
  <si>
    <t>litinová příruba Př. J. 0400 "2000" D160/DN150 PN16</t>
  </si>
  <si>
    <t>RMAT0002</t>
  </si>
  <si>
    <t>MULTITOLERANýNÍ SPOJKA F DN150/150 PN16</t>
  </si>
  <si>
    <t>RMAT0003</t>
  </si>
  <si>
    <t>MULTITOLERANýNÍ SPOJKA DN100/100 PN16</t>
  </si>
  <si>
    <t>RMAT00031</t>
  </si>
  <si>
    <t>litinová tvarovka přírubová FFK 30° 8540 DN150 PN10</t>
  </si>
  <si>
    <t>RMAT0004</t>
  </si>
  <si>
    <t>litinová tvarovka přírubová FFK 45° 8540 DN150 PN10</t>
  </si>
  <si>
    <t>RMAT0007</t>
  </si>
  <si>
    <t>litinová tvarovka přírubová T KUS 8510 DN150/DN80 PN10</t>
  </si>
  <si>
    <t>RMAT00071</t>
  </si>
  <si>
    <t>litinová tvarovka přírubová T KUS 8510 DN150/DN100 PN16</t>
  </si>
  <si>
    <t>RMAT00072</t>
  </si>
  <si>
    <t>litinová tvarovka přírubová N 90 KOLENO DN 80 PN16</t>
  </si>
  <si>
    <t>RMAT0022</t>
  </si>
  <si>
    <t>PŘ. SLEPÁ DN 150 PN16</t>
  </si>
  <si>
    <t>RMAT0023</t>
  </si>
  <si>
    <t>ISO 6221F VNITě. Z. POM, D 32 / 1 1/2" PN10 HAWLE</t>
  </si>
  <si>
    <t>871161141</t>
  </si>
  <si>
    <t>Montáž potrubí z PE100 SDR 11 otevřený výkop svařovaných na tupo D 32 x 3,0 mm</t>
  </si>
  <si>
    <t>28613110</t>
  </si>
  <si>
    <t>trubka vodovodní PE100 PN 16 SDR11 32x3,0mm</t>
  </si>
  <si>
    <t>4 * 1,015 ' Přepočtené koeficientem množství</t>
  </si>
  <si>
    <t>871241141</t>
  </si>
  <si>
    <t>Montáž potrubí z PE100 SDR 11 otevřený výkop svařovaných na tupo D 90 x 8,2 mm</t>
  </si>
  <si>
    <t>154,4+2,4</t>
  </si>
  <si>
    <t>28613115</t>
  </si>
  <si>
    <t>trubka vodovodní PE100 PN 16 SDR11 90x8,2mm</t>
  </si>
  <si>
    <t>156,8 * 1,015 ' Přepočtené koeficientem množství</t>
  </si>
  <si>
    <t>871251141</t>
  </si>
  <si>
    <t>Montáž potrubí z PE100 SDR 11 otevřený výkop svařovaných na tupo D 110 x 10,0 mm</t>
  </si>
  <si>
    <t>28613557</t>
  </si>
  <si>
    <t>potrubí dvouvrstvé PE100 RC SDR11 110x10,0</t>
  </si>
  <si>
    <t>2,2 * 1,015 ' Přepočtené koeficientem množství</t>
  </si>
  <si>
    <t>871251811</t>
  </si>
  <si>
    <t>Bourání stávajícího potrubí z polyetylenu D přes 50 do 90 mm</t>
  </si>
  <si>
    <t>"demontáž provizorního vodovodu PE D90" 154,5</t>
  </si>
  <si>
    <t>871321141</t>
  </si>
  <si>
    <t>Montáž potrubí z PE100 SDR 11 otevřený výkop svařovaných na tupo D 160 x 14,6 mm</t>
  </si>
  <si>
    <t>28613560</t>
  </si>
  <si>
    <t>potrubí dvouvrstvé PE100 RC SDR11 160x14,6 dl 12m</t>
  </si>
  <si>
    <t>27,7 * 1,015 ' Přepočtené koeficientem množství</t>
  </si>
  <si>
    <t>877251101</t>
  </si>
  <si>
    <t>Montáž tvarovek na vodovodním potrubí plastových trub</t>
  </si>
  <si>
    <t>RMAT0009</t>
  </si>
  <si>
    <t>W KOLENO 60° D90 PN16</t>
  </si>
  <si>
    <t>RMAT00126</t>
  </si>
  <si>
    <t>W KOLENO 45° D160 PN10</t>
  </si>
  <si>
    <t>RMAT00121</t>
  </si>
  <si>
    <t>W KOLENO 90° D90 PN10</t>
  </si>
  <si>
    <t>RMAT00122</t>
  </si>
  <si>
    <t>BB OBLOUK 30° D110 SDR11 PN16</t>
  </si>
  <si>
    <t>RMAT00123</t>
  </si>
  <si>
    <t>MB OBJÍMKA S DORAZEM D160 SDR11 PN16</t>
  </si>
  <si>
    <t>RMAT00124</t>
  </si>
  <si>
    <t>EFL PE LEMOVÝ NÁKRUŽEK S PěÍRUBOU DN150 PN16</t>
  </si>
  <si>
    <t>891181112</t>
  </si>
  <si>
    <t>Montáž vodovodních šoupátek otevřený výkop DN 40</t>
  </si>
  <si>
    <t>42221300</t>
  </si>
  <si>
    <t>šoupátko pitná voda litina GGG 50 krátká stavební dl PN10/16 DN 40x140mm</t>
  </si>
  <si>
    <t>42221301</t>
  </si>
  <si>
    <t>ZS 9601 TEL. D. Pě. 1,30-1,80M, DN 3/4" 2" HAWLE</t>
  </si>
  <si>
    <t>891241112</t>
  </si>
  <si>
    <t>Montáž vodovodních šoupátek otevřený výkop DN 80</t>
  </si>
  <si>
    <t>RMAT00113</t>
  </si>
  <si>
    <t>Š A DN 80 PN16</t>
  </si>
  <si>
    <t>RMAT001131</t>
  </si>
  <si>
    <t>ZS 9500E2 TELESK. DN80 1,30-1,80m PN16</t>
  </si>
  <si>
    <t>891261112</t>
  </si>
  <si>
    <t>Montáž vodovodních šoupátek otevřený výkop DN 100</t>
  </si>
  <si>
    <t>RMAT0013</t>
  </si>
  <si>
    <t>Š E2  "2000" DN100/D110 PN16</t>
  </si>
  <si>
    <t>RMAT0010</t>
  </si>
  <si>
    <t>ZS 9500E2 TELESK. DN100 1,30-1,80m PN10</t>
  </si>
  <si>
    <t>891311112</t>
  </si>
  <si>
    <t>Montáž vodovodních šoupátek otevřený výkop DN 150</t>
  </si>
  <si>
    <t>2131512</t>
  </si>
  <si>
    <t>Š E2 "2000" DN150/D160 PN16</t>
  </si>
  <si>
    <t>213151</t>
  </si>
  <si>
    <t>ZS 9500E2 TELESK. DN150 1,30-1,80m PN16</t>
  </si>
  <si>
    <t>891319111</t>
  </si>
  <si>
    <t>Montáž navrtávacích pasů na potrubí z jakýchkoli trub DN 150</t>
  </si>
  <si>
    <t>42271415</t>
  </si>
  <si>
    <t>pás navrtávací z tvárné litiny DN 150, pro litinové a ocelové potrubí, se závitovým výstupem 1",5/4",6/4",2"</t>
  </si>
  <si>
    <t>892271111</t>
  </si>
  <si>
    <t>Tlaková zkouška vodou potrubí DN 100 nebo 125</t>
  </si>
  <si>
    <t>892273122</t>
  </si>
  <si>
    <t>Proplach a dezinfekce vodovodního potrubí DN od 80 do 125</t>
  </si>
  <si>
    <t>892372111</t>
  </si>
  <si>
    <t>Zabezpečení konců potrubí DN do 300 při tlakových zkouškách vodou</t>
  </si>
  <si>
    <t>899401111</t>
  </si>
  <si>
    <t>Osazení poklopů litinových ventilových</t>
  </si>
  <si>
    <t>42291402</t>
  </si>
  <si>
    <t>poklop litinový ventilový</t>
  </si>
  <si>
    <t>899401112</t>
  </si>
  <si>
    <t>Osazení poklopů litinových šoupátkových</t>
  </si>
  <si>
    <t>42291352</t>
  </si>
  <si>
    <t>poklop litinový šoupátkový teleskopický pro zemní soupravy osazení  do vozovky</t>
  </si>
  <si>
    <t>56230636</t>
  </si>
  <si>
    <t>deska podkladová uličního poklopu plastového ventilkového a šoupatového</t>
  </si>
  <si>
    <t>899721111</t>
  </si>
  <si>
    <t>Signalizační vodič DN do 150 mm na potrubí</t>
  </si>
  <si>
    <t>899722113</t>
  </si>
  <si>
    <t>Krytí potrubí z plastů výstražnou fólií z PVC 34cm</t>
  </si>
  <si>
    <t>899712111</t>
  </si>
  <si>
    <t>Orientační tabulky na zdivu</t>
  </si>
  <si>
    <t>899910201</t>
  </si>
  <si>
    <t>Výplň potrubí spádem cementopopílkovou suspenzí délky potrubí do 50 m</t>
  </si>
  <si>
    <t>0,03*46,3</t>
  </si>
  <si>
    <t>899911207</t>
  </si>
  <si>
    <t>Kluzná objímka výšky 15 mm vnějšího průměru potrubí přes 153 mm do 197 mm</t>
  </si>
  <si>
    <t>899913151</t>
  </si>
  <si>
    <t>Uzavírací manžeta chráničky potrubí DN 150 x 200</t>
  </si>
  <si>
    <t>899914112</t>
  </si>
  <si>
    <t>Montáž ocelové chráničky D 219 x 10 mm</t>
  </si>
  <si>
    <t>Ostatní konstrukce a práce, bourání</t>
  </si>
  <si>
    <t>979054451R</t>
  </si>
  <si>
    <t>Očištění vybouraných zámkových dlaždic s původním spárováním z kameniva těženého vč. napaletování</t>
  </si>
  <si>
    <t>979054452R</t>
  </si>
  <si>
    <t>Provizorní dřevěná kce na ochranu přejezdu potrubí</t>
  </si>
  <si>
    <t>997</t>
  </si>
  <si>
    <t>Přesun sutě</t>
  </si>
  <si>
    <t>997221571</t>
  </si>
  <si>
    <t>Vodorovná doprava vybouraných hmot do 1 km</t>
  </si>
  <si>
    <t>997221579</t>
  </si>
  <si>
    <t>Příplatek ZKD 1 km u vodorovné dopravy vybouraných hmot</t>
  </si>
  <si>
    <t>1,575 * 20 ' Přepočtené koeficientem množství</t>
  </si>
  <si>
    <t>997221612</t>
  </si>
  <si>
    <t>Nakládání vybouraných hmot na dopravní prostředky pro vodorovnou dopravu</t>
  </si>
  <si>
    <t>997221862</t>
  </si>
  <si>
    <t>Poplatek za uložení stavebního odpadu na recyklační skládce (skládkovné)</t>
  </si>
  <si>
    <t>998</t>
  </si>
  <si>
    <t>Přesun hmot</t>
  </si>
  <si>
    <t>998276101</t>
  </si>
  <si>
    <t>Přesun hmot pro trubní vedení z trub z plastických hmot otevřený výkop</t>
  </si>
  <si>
    <t>VRN1</t>
  </si>
  <si>
    <t>Průzkumné, geodetické a projektové práce</t>
  </si>
  <si>
    <t>012203000</t>
  </si>
  <si>
    <t>Geodetické práce při provádění stavby</t>
  </si>
  <si>
    <t>SO 402</t>
  </si>
  <si>
    <t>Kabely NEJ</t>
  </si>
  <si>
    <t>Zahrnuje pomocné práce s přípravou kabelové trasy dle pokynů správce IS Nej.cz,  
vč. ručních dokopů a dle pokynů a požadavků správce IS,  
(IS Nej. cz jsou v překládané části v souběhu s kabely firmy CETIN,   
které jsou řešeny samostatnou smlouvou o přeložce, vč. výkopových prací).   
Vlastní manipulaci s kabely a překládku do provizorní trasy a následně do nové trasy na novém mostě je řešeno samostatnou smlouvou o přeložce se společností NEJ.cz</t>
  </si>
  <si>
    <t>02742</t>
  </si>
  <si>
    <t>PROVIZORNÍ LÁVKY</t>
  </si>
  <si>
    <t>typová nebo na místě provedaná provizorní lávka pro převedení IS (CETIN, NEJ) vpravo před mostem,  
komplet, vč. zřízení, a odstranění, vč. zajištění stability, vč. spojovacích prvků,  
vč. přechodů do terénu, vč. nutných chrániček, vč. příp. nájmu prvků k-ce, vč. údržby po dobu osazení,  
vč. oprav, vč. bezpečnostních prvků</t>
  </si>
  <si>
    <t>- panelová rovnanina na obou stranách toku + 2 ocelové nosníky IPE600 dl. 18m 
zavětrování nosníků, dřevěná mostovka se zajištěních chrániček - z dřevěných trámků 10x10 cm   
po 1 m dl. 2 m, deskovým celoplošným záklopem pro uložení IS a s následným zajištěním chrániček trámky a deskami pro 1 m, vč. umožnění průchodu pro správce IS a kontrolu IS, včetně bezpečnostních opatření (zábradlí) 
2.000*18.000=36,000 [A]</t>
  </si>
  <si>
    <t>plastové chráničky pro provizorní převedení kabelů</t>
  </si>
  <si>
    <t>- kabely NEJ: 2*24.000=48,000 [A] 
 - kabely CETIN: 3*24.000=72,000 [B] 
Celkem: A+B=120,000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</si>
</sst>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0+O8+O37+O118+O127+O136+O145+O182+O191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1172</v>
      </c>
      <c s="32">
        <f>0+I8+I37+I118+I127+I136+I145+I182+I191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1172</v>
      </c>
      <c s="5"/>
      <c s="14" t="s">
        <v>1173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8" t="s">
        <v>38</v>
      </c>
      <c s="23" t="s">
        <v>22</v>
      </c>
      <c s="23" t="s">
        <v>115</v>
      </c>
      <c s="18" t="s">
        <v>116</v>
      </c>
      <c s="24" t="s">
        <v>117</v>
      </c>
      <c s="25" t="s">
        <v>118</v>
      </c>
      <c s="26">
        <v>199.82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119</v>
      </c>
    </row>
    <row r="11" spans="1:5" ht="114.75">
      <c r="A11" s="30" t="s">
        <v>45</v>
      </c>
      <c r="E11" s="31" t="s">
        <v>1174</v>
      </c>
    </row>
    <row r="12" spans="1:5" ht="25.5">
      <c r="A12" t="s">
        <v>46</v>
      </c>
      <c r="E12" s="29" t="s">
        <v>121</v>
      </c>
    </row>
    <row r="13" spans="1:16" ht="12.75">
      <c r="A13" s="18" t="s">
        <v>38</v>
      </c>
      <c s="23" t="s">
        <v>16</v>
      </c>
      <c s="23" t="s">
        <v>115</v>
      </c>
      <c s="18" t="s">
        <v>122</v>
      </c>
      <c s="24" t="s">
        <v>117</v>
      </c>
      <c s="25" t="s">
        <v>118</v>
      </c>
      <c s="26">
        <v>15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1175</v>
      </c>
    </row>
    <row r="15" spans="1:5" ht="25.5">
      <c r="A15" s="30" t="s">
        <v>45</v>
      </c>
      <c r="E15" s="31" t="s">
        <v>1176</v>
      </c>
    </row>
    <row r="16" spans="1:5" ht="25.5">
      <c r="A16" t="s">
        <v>46</v>
      </c>
      <c r="E16" s="29" t="s">
        <v>121</v>
      </c>
    </row>
    <row r="17" spans="1:16" ht="12.75">
      <c r="A17" s="18" t="s">
        <v>38</v>
      </c>
      <c s="23" t="s">
        <v>15</v>
      </c>
      <c s="23" t="s">
        <v>115</v>
      </c>
      <c s="18" t="s">
        <v>125</v>
      </c>
      <c s="24" t="s">
        <v>117</v>
      </c>
      <c s="25" t="s">
        <v>118</v>
      </c>
      <c s="26">
        <v>15.063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545</v>
      </c>
    </row>
    <row r="19" spans="1:5" ht="25.5">
      <c r="A19" s="30" t="s">
        <v>45</v>
      </c>
      <c r="E19" s="31" t="s">
        <v>1177</v>
      </c>
    </row>
    <row r="20" spans="1:5" ht="25.5">
      <c r="A20" t="s">
        <v>46</v>
      </c>
      <c r="E20" s="29" t="s">
        <v>121</v>
      </c>
    </row>
    <row r="21" spans="1:16" ht="12.75">
      <c r="A21" s="18" t="s">
        <v>38</v>
      </c>
      <c s="23" t="s">
        <v>26</v>
      </c>
      <c s="23" t="s">
        <v>797</v>
      </c>
      <c s="18" t="s">
        <v>40</v>
      </c>
      <c s="24" t="s">
        <v>798</v>
      </c>
      <c s="25" t="s">
        <v>42</v>
      </c>
      <c s="26">
        <v>1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1178</v>
      </c>
    </row>
    <row r="23" spans="1:5" ht="12.75">
      <c r="A23" s="30" t="s">
        <v>45</v>
      </c>
      <c r="E23" s="31" t="s">
        <v>1179</v>
      </c>
    </row>
    <row r="24" spans="1:5" ht="12.75">
      <c r="A24" t="s">
        <v>46</v>
      </c>
      <c r="E24" s="29" t="s">
        <v>801</v>
      </c>
    </row>
    <row r="25" spans="1:16" ht="12.75">
      <c r="A25" s="18" t="s">
        <v>38</v>
      </c>
      <c s="23" t="s">
        <v>28</v>
      </c>
      <c s="23" t="s">
        <v>1180</v>
      </c>
      <c s="18" t="s">
        <v>40</v>
      </c>
      <c s="24" t="s">
        <v>1181</v>
      </c>
      <c s="25" t="s">
        <v>229</v>
      </c>
      <c s="26">
        <v>87.62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63.75">
      <c r="A26" s="28" t="s">
        <v>43</v>
      </c>
      <c r="E26" s="29" t="s">
        <v>1182</v>
      </c>
    </row>
    <row r="27" spans="1:5" ht="12.75">
      <c r="A27" s="30" t="s">
        <v>45</v>
      </c>
      <c r="E27" s="31" t="s">
        <v>1183</v>
      </c>
    </row>
    <row r="28" spans="1:5" ht="12.75">
      <c r="A28" t="s">
        <v>46</v>
      </c>
      <c r="E28" s="29" t="s">
        <v>801</v>
      </c>
    </row>
    <row r="29" spans="1:16" ht="12.75">
      <c r="A29" s="18" t="s">
        <v>38</v>
      </c>
      <c s="23" t="s">
        <v>30</v>
      </c>
      <c s="23" t="s">
        <v>1184</v>
      </c>
      <c s="18" t="s">
        <v>40</v>
      </c>
      <c s="24" t="s">
        <v>1185</v>
      </c>
      <c s="25" t="s">
        <v>1186</v>
      </c>
      <c s="26">
        <v>4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1187</v>
      </c>
    </row>
    <row r="31" spans="1:5" ht="12.75">
      <c r="A31" s="30" t="s">
        <v>45</v>
      </c>
      <c r="E31" s="31" t="s">
        <v>1188</v>
      </c>
    </row>
    <row r="32" spans="1:5" ht="12.75">
      <c r="A32" t="s">
        <v>46</v>
      </c>
      <c r="E32" s="29" t="s">
        <v>801</v>
      </c>
    </row>
    <row r="33" spans="1:16" ht="12.75">
      <c r="A33" s="18" t="s">
        <v>38</v>
      </c>
      <c s="23" t="s">
        <v>76</v>
      </c>
      <c s="23" t="s">
        <v>1189</v>
      </c>
      <c s="18" t="s">
        <v>40</v>
      </c>
      <c s="24" t="s">
        <v>1190</v>
      </c>
      <c s="25" t="s">
        <v>229</v>
      </c>
      <c s="26">
        <v>87.62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25.5">
      <c r="A34" s="28" t="s">
        <v>43</v>
      </c>
      <c r="E34" s="29" t="s">
        <v>1191</v>
      </c>
    </row>
    <row r="35" spans="1:5" ht="12.75">
      <c r="A35" s="30" t="s">
        <v>45</v>
      </c>
      <c r="E35" s="31" t="s">
        <v>1192</v>
      </c>
    </row>
    <row r="36" spans="1:5" ht="12.75">
      <c r="A36" t="s">
        <v>46</v>
      </c>
      <c r="E36" s="29" t="s">
        <v>801</v>
      </c>
    </row>
    <row r="37" spans="1:18" ht="12.75" customHeight="1">
      <c r="A37" s="5" t="s">
        <v>36</v>
      </c>
      <c s="5"/>
      <c s="35" t="s">
        <v>22</v>
      </c>
      <c s="5"/>
      <c s="21" t="s">
        <v>132</v>
      </c>
      <c s="5"/>
      <c s="5"/>
      <c s="5"/>
      <c s="36">
        <f>0+Q37</f>
      </c>
      <c r="O37">
        <f>0+R37</f>
      </c>
      <c r="Q37">
        <f>0+I38+I42+I46+I50+I54+I58+I62+I66+I70+I74+I78+I82+I86+I90+I94+I98+I102+I106+I110+I114</f>
      </c>
      <c>
        <f>0+O38+O42+O46+O50+O54+O58+O62+O66+O70+O74+O78+O82+O86+O90+O94+O98+O102+O106+O110+O114</f>
      </c>
    </row>
    <row r="38" spans="1:16" ht="12.75">
      <c r="A38" s="18" t="s">
        <v>38</v>
      </c>
      <c s="23" t="s">
        <v>79</v>
      </c>
      <c s="23" t="s">
        <v>1193</v>
      </c>
      <c s="18" t="s">
        <v>40</v>
      </c>
      <c s="24" t="s">
        <v>1194</v>
      </c>
      <c s="25" t="s">
        <v>317</v>
      </c>
      <c s="26">
        <v>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1195</v>
      </c>
    </row>
    <row r="40" spans="1:5" ht="12.75">
      <c r="A40" s="30" t="s">
        <v>45</v>
      </c>
      <c r="E40" s="31" t="s">
        <v>1196</v>
      </c>
    </row>
    <row r="41" spans="1:5" ht="165.75">
      <c r="A41" t="s">
        <v>46</v>
      </c>
      <c r="E41" s="29" t="s">
        <v>1197</v>
      </c>
    </row>
    <row r="42" spans="1:16" ht="25.5">
      <c r="A42" s="18" t="s">
        <v>38</v>
      </c>
      <c s="23" t="s">
        <v>33</v>
      </c>
      <c s="23" t="s">
        <v>133</v>
      </c>
      <c s="18" t="s">
        <v>40</v>
      </c>
      <c s="24" t="s">
        <v>134</v>
      </c>
      <c s="25" t="s">
        <v>135</v>
      </c>
      <c s="26">
        <v>6.847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1198</v>
      </c>
    </row>
    <row r="44" spans="1:5" ht="89.25">
      <c r="A44" s="30" t="s">
        <v>45</v>
      </c>
      <c r="E44" s="31" t="s">
        <v>1199</v>
      </c>
    </row>
    <row r="45" spans="1:5" ht="63.75">
      <c r="A45" t="s">
        <v>46</v>
      </c>
      <c r="E45" s="29" t="s">
        <v>138</v>
      </c>
    </row>
    <row r="46" spans="1:16" ht="25.5">
      <c r="A46" s="18" t="s">
        <v>38</v>
      </c>
      <c s="23" t="s">
        <v>35</v>
      </c>
      <c s="23" t="s">
        <v>141</v>
      </c>
      <c s="18" t="s">
        <v>40</v>
      </c>
      <c s="24" t="s">
        <v>142</v>
      </c>
      <c s="25" t="s">
        <v>135</v>
      </c>
      <c s="26">
        <v>10.564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1200</v>
      </c>
    </row>
    <row r="48" spans="1:5" ht="12.75">
      <c r="A48" s="30" t="s">
        <v>45</v>
      </c>
      <c r="E48" s="31" t="s">
        <v>1201</v>
      </c>
    </row>
    <row r="49" spans="1:5" ht="63.75">
      <c r="A49" t="s">
        <v>46</v>
      </c>
      <c r="E49" s="29" t="s">
        <v>138</v>
      </c>
    </row>
    <row r="50" spans="1:16" ht="25.5">
      <c r="A50" s="18" t="s">
        <v>38</v>
      </c>
      <c s="23" t="s">
        <v>87</v>
      </c>
      <c s="23" t="s">
        <v>1202</v>
      </c>
      <c s="18" t="s">
        <v>40</v>
      </c>
      <c s="24" t="s">
        <v>1203</v>
      </c>
      <c s="25" t="s">
        <v>135</v>
      </c>
      <c s="26">
        <v>16.2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51">
      <c r="A51" s="28" t="s">
        <v>43</v>
      </c>
      <c r="E51" s="29" t="s">
        <v>1204</v>
      </c>
    </row>
    <row r="52" spans="1:5" ht="12.75">
      <c r="A52" s="30" t="s">
        <v>45</v>
      </c>
      <c r="E52" s="31" t="s">
        <v>1205</v>
      </c>
    </row>
    <row r="53" spans="1:5" ht="12.75">
      <c r="A53" t="s">
        <v>46</v>
      </c>
      <c r="E53" s="29" t="s">
        <v>164</v>
      </c>
    </row>
    <row r="54" spans="1:16" ht="12.75">
      <c r="A54" s="18" t="s">
        <v>38</v>
      </c>
      <c s="23" t="s">
        <v>90</v>
      </c>
      <c s="23" t="s">
        <v>160</v>
      </c>
      <c s="18" t="s">
        <v>116</v>
      </c>
      <c s="24" t="s">
        <v>161</v>
      </c>
      <c s="25" t="s">
        <v>135</v>
      </c>
      <c s="26">
        <v>8.8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51">
      <c r="A55" s="28" t="s">
        <v>43</v>
      </c>
      <c r="E55" s="29" t="s">
        <v>1206</v>
      </c>
    </row>
    <row r="56" spans="1:5" ht="12.75">
      <c r="A56" s="30" t="s">
        <v>45</v>
      </c>
      <c r="E56" s="31" t="s">
        <v>1207</v>
      </c>
    </row>
    <row r="57" spans="1:5" ht="12.75">
      <c r="A57" t="s">
        <v>46</v>
      </c>
      <c r="E57" s="29" t="s">
        <v>164</v>
      </c>
    </row>
    <row r="58" spans="1:16" ht="12.75">
      <c r="A58" s="18" t="s">
        <v>38</v>
      </c>
      <c s="23" t="s">
        <v>165</v>
      </c>
      <c s="23" t="s">
        <v>160</v>
      </c>
      <c s="18" t="s">
        <v>122</v>
      </c>
      <c s="24" t="s">
        <v>161</v>
      </c>
      <c s="25" t="s">
        <v>135</v>
      </c>
      <c s="26">
        <v>3.13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51">
      <c r="A59" s="28" t="s">
        <v>43</v>
      </c>
      <c r="E59" s="29" t="s">
        <v>1208</v>
      </c>
    </row>
    <row r="60" spans="1:5" ht="25.5">
      <c r="A60" s="30" t="s">
        <v>45</v>
      </c>
      <c r="E60" s="31" t="s">
        <v>1209</v>
      </c>
    </row>
    <row r="61" spans="1:5" ht="12.75">
      <c r="A61" t="s">
        <v>46</v>
      </c>
      <c r="E61" s="29" t="s">
        <v>164</v>
      </c>
    </row>
    <row r="62" spans="1:16" ht="12.75">
      <c r="A62" s="18" t="s">
        <v>38</v>
      </c>
      <c s="23" t="s">
        <v>94</v>
      </c>
      <c s="23" t="s">
        <v>168</v>
      </c>
      <c s="18" t="s">
        <v>40</v>
      </c>
      <c s="24" t="s">
        <v>169</v>
      </c>
      <c s="25" t="s">
        <v>149</v>
      </c>
      <c s="26">
        <v>38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1210</v>
      </c>
    </row>
    <row r="64" spans="1:5" ht="12.75">
      <c r="A64" s="30" t="s">
        <v>45</v>
      </c>
      <c r="E64" s="31" t="s">
        <v>1211</v>
      </c>
    </row>
    <row r="65" spans="1:5" ht="12.75">
      <c r="A65" t="s">
        <v>46</v>
      </c>
      <c r="E65" s="29" t="s">
        <v>164</v>
      </c>
    </row>
    <row r="66" spans="1:16" ht="12.75">
      <c r="A66" s="18" t="s">
        <v>38</v>
      </c>
      <c s="23" t="s">
        <v>97</v>
      </c>
      <c s="23" t="s">
        <v>450</v>
      </c>
      <c s="18" t="s">
        <v>40</v>
      </c>
      <c s="24" t="s">
        <v>451</v>
      </c>
      <c s="25" t="s">
        <v>135</v>
      </c>
      <c s="26">
        <v>2.775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840</v>
      </c>
    </row>
    <row r="68" spans="1:5" ht="76.5">
      <c r="A68" s="30" t="s">
        <v>45</v>
      </c>
      <c r="E68" s="31" t="s">
        <v>1212</v>
      </c>
    </row>
    <row r="69" spans="1:5" ht="38.25">
      <c r="A69" t="s">
        <v>46</v>
      </c>
      <c r="E69" s="29" t="s">
        <v>454</v>
      </c>
    </row>
    <row r="70" spans="1:16" ht="12.75">
      <c r="A70" s="18" t="s">
        <v>38</v>
      </c>
      <c s="23" t="s">
        <v>100</v>
      </c>
      <c s="23" t="s">
        <v>457</v>
      </c>
      <c s="18" t="s">
        <v>40</v>
      </c>
      <c s="24" t="s">
        <v>458</v>
      </c>
      <c s="25" t="s">
        <v>135</v>
      </c>
      <c s="26">
        <v>24.736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1213</v>
      </c>
    </row>
    <row r="72" spans="1:5" ht="89.25">
      <c r="A72" s="30" t="s">
        <v>45</v>
      </c>
      <c r="E72" s="31" t="s">
        <v>1214</v>
      </c>
    </row>
    <row r="73" spans="1:5" ht="369.75">
      <c r="A73" t="s">
        <v>46</v>
      </c>
      <c r="E73" s="29" t="s">
        <v>178</v>
      </c>
    </row>
    <row r="74" spans="1:16" ht="12.75">
      <c r="A74" s="18" t="s">
        <v>38</v>
      </c>
      <c s="23" t="s">
        <v>103</v>
      </c>
      <c s="23" t="s">
        <v>463</v>
      </c>
      <c s="18" t="s">
        <v>40</v>
      </c>
      <c s="24" t="s">
        <v>464</v>
      </c>
      <c s="25" t="s">
        <v>135</v>
      </c>
      <c s="26">
        <v>11.175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850</v>
      </c>
    </row>
    <row r="76" spans="1:5" ht="63.75">
      <c r="A76" s="30" t="s">
        <v>45</v>
      </c>
      <c r="E76" s="31" t="s">
        <v>1215</v>
      </c>
    </row>
    <row r="77" spans="1:5" ht="306">
      <c r="A77" t="s">
        <v>46</v>
      </c>
      <c r="E77" s="29" t="s">
        <v>467</v>
      </c>
    </row>
    <row r="78" spans="1:16" ht="12.75">
      <c r="A78" s="18" t="s">
        <v>38</v>
      </c>
      <c s="23" t="s">
        <v>106</v>
      </c>
      <c s="23" t="s">
        <v>181</v>
      </c>
      <c s="18" t="s">
        <v>116</v>
      </c>
      <c s="24" t="s">
        <v>182</v>
      </c>
      <c s="25" t="s">
        <v>135</v>
      </c>
      <c s="26">
        <v>42.63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1216</v>
      </c>
    </row>
    <row r="80" spans="1:5" ht="38.25">
      <c r="A80" s="30" t="s">
        <v>45</v>
      </c>
      <c r="E80" s="31" t="s">
        <v>1217</v>
      </c>
    </row>
    <row r="81" spans="1:5" ht="318.75">
      <c r="A81" t="s">
        <v>46</v>
      </c>
      <c r="E81" s="29" t="s">
        <v>185</v>
      </c>
    </row>
    <row r="82" spans="1:16" ht="12.75">
      <c r="A82" s="18" t="s">
        <v>38</v>
      </c>
      <c s="23" t="s">
        <v>109</v>
      </c>
      <c s="23" t="s">
        <v>181</v>
      </c>
      <c s="18" t="s">
        <v>122</v>
      </c>
      <c s="24" t="s">
        <v>182</v>
      </c>
      <c s="25" t="s">
        <v>135</v>
      </c>
      <c s="26">
        <v>21.98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1218</v>
      </c>
    </row>
    <row r="84" spans="1:5" ht="102">
      <c r="A84" s="30" t="s">
        <v>45</v>
      </c>
      <c r="E84" s="31" t="s">
        <v>1219</v>
      </c>
    </row>
    <row r="85" spans="1:5" ht="318.75">
      <c r="A85" t="s">
        <v>46</v>
      </c>
      <c r="E85" s="29" t="s">
        <v>185</v>
      </c>
    </row>
    <row r="86" spans="1:16" ht="12.75">
      <c r="A86" s="18" t="s">
        <v>38</v>
      </c>
      <c s="23" t="s">
        <v>190</v>
      </c>
      <c s="23" t="s">
        <v>474</v>
      </c>
      <c s="18" t="s">
        <v>40</v>
      </c>
      <c s="24" t="s">
        <v>475</v>
      </c>
      <c s="25" t="s">
        <v>135</v>
      </c>
      <c s="26">
        <v>11.175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476</v>
      </c>
    </row>
    <row r="88" spans="1:5" ht="63.75">
      <c r="A88" s="30" t="s">
        <v>45</v>
      </c>
      <c r="E88" s="31" t="s">
        <v>1215</v>
      </c>
    </row>
    <row r="89" spans="1:5" ht="191.25">
      <c r="A89" t="s">
        <v>46</v>
      </c>
      <c r="E89" s="29" t="s">
        <v>478</v>
      </c>
    </row>
    <row r="90" spans="1:16" ht="12.75">
      <c r="A90" s="18" t="s">
        <v>38</v>
      </c>
      <c s="23" t="s">
        <v>196</v>
      </c>
      <c s="23" t="s">
        <v>1220</v>
      </c>
      <c s="18" t="s">
        <v>40</v>
      </c>
      <c s="24" t="s">
        <v>1221</v>
      </c>
      <c s="25" t="s">
        <v>135</v>
      </c>
      <c s="26">
        <v>1.566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1222</v>
      </c>
    </row>
    <row r="92" spans="1:5" ht="63.75">
      <c r="A92" s="30" t="s">
        <v>45</v>
      </c>
      <c r="E92" s="31" t="s">
        <v>1223</v>
      </c>
    </row>
    <row r="93" spans="1:5" ht="242.25">
      <c r="A93" t="s">
        <v>46</v>
      </c>
      <c r="E93" s="29" t="s">
        <v>1224</v>
      </c>
    </row>
    <row r="94" spans="1:16" ht="12.75">
      <c r="A94" s="18" t="s">
        <v>38</v>
      </c>
      <c s="23" t="s">
        <v>199</v>
      </c>
      <c s="23" t="s">
        <v>864</v>
      </c>
      <c s="18" t="s">
        <v>40</v>
      </c>
      <c s="24" t="s">
        <v>865</v>
      </c>
      <c s="25" t="s">
        <v>135</v>
      </c>
      <c s="26">
        <v>8.4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38.25">
      <c r="A95" s="28" t="s">
        <v>43</v>
      </c>
      <c r="E95" s="29" t="s">
        <v>1225</v>
      </c>
    </row>
    <row r="96" spans="1:5" ht="38.25">
      <c r="A96" s="30" t="s">
        <v>45</v>
      </c>
      <c r="E96" s="31" t="s">
        <v>1226</v>
      </c>
    </row>
    <row r="97" spans="1:5" ht="229.5">
      <c r="A97" t="s">
        <v>46</v>
      </c>
      <c r="E97" s="29" t="s">
        <v>868</v>
      </c>
    </row>
    <row r="98" spans="1:16" ht="12.75">
      <c r="A98" s="18" t="s">
        <v>38</v>
      </c>
      <c s="23" t="s">
        <v>205</v>
      </c>
      <c s="23" t="s">
        <v>200</v>
      </c>
      <c s="18" t="s">
        <v>116</v>
      </c>
      <c s="24" t="s">
        <v>201</v>
      </c>
      <c s="25" t="s">
        <v>135</v>
      </c>
      <c s="26">
        <v>31.85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38.25">
      <c r="A99" s="28" t="s">
        <v>43</v>
      </c>
      <c r="E99" s="29" t="s">
        <v>1227</v>
      </c>
    </row>
    <row r="100" spans="1:5" ht="114.75">
      <c r="A100" s="30" t="s">
        <v>45</v>
      </c>
      <c r="E100" s="31" t="s">
        <v>1228</v>
      </c>
    </row>
    <row r="101" spans="1:5" ht="229.5">
      <c r="A101" t="s">
        <v>46</v>
      </c>
      <c r="E101" s="29" t="s">
        <v>204</v>
      </c>
    </row>
    <row r="102" spans="1:16" ht="12.75">
      <c r="A102" s="18" t="s">
        <v>38</v>
      </c>
      <c s="23" t="s">
        <v>226</v>
      </c>
      <c s="23" t="s">
        <v>200</v>
      </c>
      <c s="18" t="s">
        <v>122</v>
      </c>
      <c s="24" t="s">
        <v>201</v>
      </c>
      <c s="25" t="s">
        <v>135</v>
      </c>
      <c s="26">
        <v>42.63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51">
      <c r="A103" s="28" t="s">
        <v>43</v>
      </c>
      <c r="E103" s="29" t="s">
        <v>1229</v>
      </c>
    </row>
    <row r="104" spans="1:5" ht="63.75">
      <c r="A104" s="30" t="s">
        <v>45</v>
      </c>
      <c r="E104" s="31" t="s">
        <v>1230</v>
      </c>
    </row>
    <row r="105" spans="1:5" ht="229.5">
      <c r="A105" t="s">
        <v>46</v>
      </c>
      <c r="E105" s="29" t="s">
        <v>204</v>
      </c>
    </row>
    <row r="106" spans="1:16" ht="12.75">
      <c r="A106" s="18" t="s">
        <v>38</v>
      </c>
      <c s="23" t="s">
        <v>233</v>
      </c>
      <c s="23" t="s">
        <v>479</v>
      </c>
      <c s="18" t="s">
        <v>40</v>
      </c>
      <c s="24" t="s">
        <v>480</v>
      </c>
      <c s="25" t="s">
        <v>135</v>
      </c>
      <c s="26">
        <v>2.775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882</v>
      </c>
    </row>
    <row r="108" spans="1:5" ht="25.5">
      <c r="A108" s="30" t="s">
        <v>45</v>
      </c>
      <c r="E108" s="31" t="s">
        <v>1231</v>
      </c>
    </row>
    <row r="109" spans="1:5" ht="38.25">
      <c r="A109" t="s">
        <v>46</v>
      </c>
      <c r="E109" s="29" t="s">
        <v>483</v>
      </c>
    </row>
    <row r="110" spans="1:16" ht="12.75">
      <c r="A110" s="18" t="s">
        <v>38</v>
      </c>
      <c s="23" t="s">
        <v>239</v>
      </c>
      <c s="23" t="s">
        <v>486</v>
      </c>
      <c s="18" t="s">
        <v>40</v>
      </c>
      <c s="24" t="s">
        <v>487</v>
      </c>
      <c s="25" t="s">
        <v>229</v>
      </c>
      <c s="26">
        <v>18.5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886</v>
      </c>
    </row>
    <row r="112" spans="1:5" ht="12.75">
      <c r="A112" s="30" t="s">
        <v>45</v>
      </c>
      <c r="E112" s="31" t="s">
        <v>1232</v>
      </c>
    </row>
    <row r="113" spans="1:5" ht="25.5">
      <c r="A113" t="s">
        <v>46</v>
      </c>
      <c r="E113" s="29" t="s">
        <v>490</v>
      </c>
    </row>
    <row r="114" spans="1:16" ht="12.75">
      <c r="A114" s="18" t="s">
        <v>38</v>
      </c>
      <c s="23" t="s">
        <v>244</v>
      </c>
      <c s="23" t="s">
        <v>493</v>
      </c>
      <c s="18" t="s">
        <v>40</v>
      </c>
      <c s="24" t="s">
        <v>494</v>
      </c>
      <c s="25" t="s">
        <v>229</v>
      </c>
      <c s="26">
        <v>18.5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495</v>
      </c>
    </row>
    <row r="116" spans="1:5" ht="25.5">
      <c r="A116" s="30" t="s">
        <v>45</v>
      </c>
      <c r="E116" s="31" t="s">
        <v>1233</v>
      </c>
    </row>
    <row r="117" spans="1:5" ht="38.25">
      <c r="A117" t="s">
        <v>46</v>
      </c>
      <c r="E117" s="29" t="s">
        <v>497</v>
      </c>
    </row>
    <row r="118" spans="1:18" ht="12.75" customHeight="1">
      <c r="A118" s="5" t="s">
        <v>36</v>
      </c>
      <c s="5"/>
      <c s="35" t="s">
        <v>16</v>
      </c>
      <c s="5"/>
      <c s="21" t="s">
        <v>225</v>
      </c>
      <c s="5"/>
      <c s="5"/>
      <c s="5"/>
      <c s="36">
        <f>0+Q118</f>
      </c>
      <c r="O118">
        <f>0+R118</f>
      </c>
      <c r="Q118">
        <f>0+I119+I123</f>
      </c>
      <c>
        <f>0+O119+O123</f>
      </c>
    </row>
    <row r="119" spans="1:16" ht="12.75">
      <c r="A119" s="18" t="s">
        <v>38</v>
      </c>
      <c s="23" t="s">
        <v>250</v>
      </c>
      <c s="23" t="s">
        <v>1234</v>
      </c>
      <c s="18" t="s">
        <v>40</v>
      </c>
      <c s="24" t="s">
        <v>1235</v>
      </c>
      <c s="25" t="s">
        <v>229</v>
      </c>
      <c s="26">
        <v>168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38.25">
      <c r="A120" s="28" t="s">
        <v>43</v>
      </c>
      <c r="E120" s="29" t="s">
        <v>1236</v>
      </c>
    </row>
    <row r="121" spans="1:5" ht="38.25">
      <c r="A121" s="30" t="s">
        <v>45</v>
      </c>
      <c r="E121" s="31" t="s">
        <v>1237</v>
      </c>
    </row>
    <row r="122" spans="1:5" ht="102">
      <c r="A122" t="s">
        <v>46</v>
      </c>
      <c r="E122" s="29" t="s">
        <v>249</v>
      </c>
    </row>
    <row r="123" spans="1:16" ht="12.75">
      <c r="A123" s="18" t="s">
        <v>38</v>
      </c>
      <c s="23" t="s">
        <v>254</v>
      </c>
      <c s="23" t="s">
        <v>1238</v>
      </c>
      <c s="18" t="s">
        <v>40</v>
      </c>
      <c s="24" t="s">
        <v>1239</v>
      </c>
      <c s="25" t="s">
        <v>135</v>
      </c>
      <c s="26">
        <v>16.2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25.5">
      <c r="A124" s="28" t="s">
        <v>43</v>
      </c>
      <c r="E124" s="29" t="s">
        <v>1240</v>
      </c>
    </row>
    <row r="125" spans="1:5" ht="51">
      <c r="A125" s="30" t="s">
        <v>45</v>
      </c>
      <c r="E125" s="31" t="s">
        <v>1241</v>
      </c>
    </row>
    <row r="126" spans="1:5" ht="229.5">
      <c r="A126" t="s">
        <v>46</v>
      </c>
      <c r="E126" s="29" t="s">
        <v>1242</v>
      </c>
    </row>
    <row r="127" spans="1:18" ht="12.75" customHeight="1">
      <c r="A127" s="5" t="s">
        <v>36</v>
      </c>
      <c s="5"/>
      <c s="35" t="s">
        <v>15</v>
      </c>
      <c s="5"/>
      <c s="21" t="s">
        <v>962</v>
      </c>
      <c s="5"/>
      <c s="5"/>
      <c s="5"/>
      <c s="36">
        <f>0+Q127</f>
      </c>
      <c r="O127">
        <f>0+R127</f>
      </c>
      <c r="Q127">
        <f>0+I128+I132</f>
      </c>
      <c>
        <f>0+O128+O132</f>
      </c>
    </row>
    <row r="128" spans="1:16" ht="12.75">
      <c r="A128" s="18" t="s">
        <v>38</v>
      </c>
      <c s="23" t="s">
        <v>260</v>
      </c>
      <c s="23" t="s">
        <v>984</v>
      </c>
      <c s="18" t="s">
        <v>40</v>
      </c>
      <c s="24" t="s">
        <v>985</v>
      </c>
      <c s="25" t="s">
        <v>135</v>
      </c>
      <c s="26">
        <v>6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38.25">
      <c r="A129" s="28" t="s">
        <v>43</v>
      </c>
      <c r="E129" s="29" t="s">
        <v>1243</v>
      </c>
    </row>
    <row r="130" spans="1:5" ht="12.75">
      <c r="A130" s="30" t="s">
        <v>45</v>
      </c>
      <c r="E130" s="31" t="s">
        <v>1244</v>
      </c>
    </row>
    <row r="131" spans="1:5" ht="369.75">
      <c r="A131" t="s">
        <v>46</v>
      </c>
      <c r="E131" s="29" t="s">
        <v>988</v>
      </c>
    </row>
    <row r="132" spans="1:16" ht="12.75">
      <c r="A132" s="18" t="s">
        <v>38</v>
      </c>
      <c s="23" t="s">
        <v>263</v>
      </c>
      <c s="23" t="s">
        <v>989</v>
      </c>
      <c s="18" t="s">
        <v>40</v>
      </c>
      <c s="24" t="s">
        <v>990</v>
      </c>
      <c s="25" t="s">
        <v>118</v>
      </c>
      <c s="26">
        <v>0.6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25.5">
      <c r="A133" s="28" t="s">
        <v>43</v>
      </c>
      <c r="E133" s="29" t="s">
        <v>1245</v>
      </c>
    </row>
    <row r="134" spans="1:5" ht="12.75">
      <c r="A134" s="30" t="s">
        <v>45</v>
      </c>
      <c r="E134" s="31" t="s">
        <v>1246</v>
      </c>
    </row>
    <row r="135" spans="1:5" ht="267.75">
      <c r="A135" t="s">
        <v>46</v>
      </c>
      <c r="E135" s="29" t="s">
        <v>952</v>
      </c>
    </row>
    <row r="136" spans="1:18" ht="12.75" customHeight="1">
      <c r="A136" s="5" t="s">
        <v>36</v>
      </c>
      <c s="5"/>
      <c s="35" t="s">
        <v>26</v>
      </c>
      <c s="5"/>
      <c s="21" t="s">
        <v>501</v>
      </c>
      <c s="5"/>
      <c s="5"/>
      <c s="5"/>
      <c s="36">
        <f>0+Q136</f>
      </c>
      <c r="O136">
        <f>0+R136</f>
      </c>
      <c r="Q136">
        <f>0+I137+I141</f>
      </c>
      <c>
        <f>0+O137+O141</f>
      </c>
    </row>
    <row r="137" spans="1:16" ht="12.75">
      <c r="A137" s="18" t="s">
        <v>38</v>
      </c>
      <c s="23" t="s">
        <v>267</v>
      </c>
      <c s="23" t="s">
        <v>1001</v>
      </c>
      <c s="18" t="s">
        <v>40</v>
      </c>
      <c s="24" t="s">
        <v>1002</v>
      </c>
      <c s="25" t="s">
        <v>135</v>
      </c>
      <c s="26">
        <v>0.2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1247</v>
      </c>
    </row>
    <row r="139" spans="1:5" ht="12.75">
      <c r="A139" s="30" t="s">
        <v>45</v>
      </c>
      <c r="E139" s="31" t="s">
        <v>1248</v>
      </c>
    </row>
    <row r="140" spans="1:5" ht="369.75">
      <c r="A140" t="s">
        <v>46</v>
      </c>
      <c r="E140" s="29" t="s">
        <v>988</v>
      </c>
    </row>
    <row r="141" spans="1:16" ht="12.75">
      <c r="A141" s="18" t="s">
        <v>38</v>
      </c>
      <c s="23" t="s">
        <v>269</v>
      </c>
      <c s="23" t="s">
        <v>502</v>
      </c>
      <c s="18" t="s">
        <v>40</v>
      </c>
      <c s="24" t="s">
        <v>503</v>
      </c>
      <c s="25" t="s">
        <v>135</v>
      </c>
      <c s="26">
        <v>4.9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1249</v>
      </c>
    </row>
    <row r="143" spans="1:5" ht="38.25">
      <c r="A143" s="30" t="s">
        <v>45</v>
      </c>
      <c r="E143" s="31" t="s">
        <v>1250</v>
      </c>
    </row>
    <row r="144" spans="1:5" ht="38.25">
      <c r="A144" t="s">
        <v>46</v>
      </c>
      <c r="E144" s="29" t="s">
        <v>506</v>
      </c>
    </row>
    <row r="145" spans="1:18" ht="12.75" customHeight="1">
      <c r="A145" s="5" t="s">
        <v>36</v>
      </c>
      <c s="5"/>
      <c s="35" t="s">
        <v>28</v>
      </c>
      <c s="5"/>
      <c s="21" t="s">
        <v>253</v>
      </c>
      <c s="5"/>
      <c s="5"/>
      <c s="5"/>
      <c s="36">
        <f>0+Q145</f>
      </c>
      <c r="O145">
        <f>0+R145</f>
      </c>
      <c r="Q145">
        <f>0+I146+I150+I154+I158+I162+I166+I170+I174+I178</f>
      </c>
      <c>
        <f>0+O146+O150+O154+O158+O162+O166+O170+O174+O178</f>
      </c>
    </row>
    <row r="146" spans="1:16" ht="12.75">
      <c r="A146" s="18" t="s">
        <v>38</v>
      </c>
      <c s="23" t="s">
        <v>275</v>
      </c>
      <c s="23" t="s">
        <v>264</v>
      </c>
      <c s="18" t="s">
        <v>116</v>
      </c>
      <c s="24" t="s">
        <v>265</v>
      </c>
      <c s="25" t="s">
        <v>229</v>
      </c>
      <c s="26">
        <v>70.425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1251</v>
      </c>
    </row>
    <row r="148" spans="1:5" ht="38.25">
      <c r="A148" s="30" t="s">
        <v>45</v>
      </c>
      <c r="E148" s="31" t="s">
        <v>1252</v>
      </c>
    </row>
    <row r="149" spans="1:5" ht="51">
      <c r="A149" t="s">
        <v>46</v>
      </c>
      <c r="E149" s="29" t="s">
        <v>259</v>
      </c>
    </row>
    <row r="150" spans="1:16" ht="12.75">
      <c r="A150" s="18" t="s">
        <v>38</v>
      </c>
      <c s="23" t="s">
        <v>277</v>
      </c>
      <c s="23" t="s">
        <v>264</v>
      </c>
      <c s="18" t="s">
        <v>122</v>
      </c>
      <c s="24" t="s">
        <v>265</v>
      </c>
      <c s="25" t="s">
        <v>229</v>
      </c>
      <c s="26">
        <v>80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1253</v>
      </c>
    </row>
    <row r="152" spans="1:5" ht="12.75">
      <c r="A152" s="30" t="s">
        <v>45</v>
      </c>
      <c r="E152" s="31" t="s">
        <v>1254</v>
      </c>
    </row>
    <row r="153" spans="1:5" ht="51">
      <c r="A153" t="s">
        <v>46</v>
      </c>
      <c r="E153" s="29" t="s">
        <v>259</v>
      </c>
    </row>
    <row r="154" spans="1:16" ht="12.75">
      <c r="A154" s="18" t="s">
        <v>38</v>
      </c>
      <c s="23" t="s">
        <v>282</v>
      </c>
      <c s="23" t="s">
        <v>1255</v>
      </c>
      <c s="18" t="s">
        <v>40</v>
      </c>
      <c s="24" t="s">
        <v>1256</v>
      </c>
      <c s="25" t="s">
        <v>229</v>
      </c>
      <c s="26">
        <v>66.513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1257</v>
      </c>
    </row>
    <row r="156" spans="1:5" ht="38.25">
      <c r="A156" s="30" t="s">
        <v>45</v>
      </c>
      <c r="E156" s="31" t="s">
        <v>1258</v>
      </c>
    </row>
    <row r="157" spans="1:5" ht="102">
      <c r="A157" t="s">
        <v>46</v>
      </c>
      <c r="E157" s="29" t="s">
        <v>598</v>
      </c>
    </row>
    <row r="158" spans="1:16" ht="12.75">
      <c r="A158" s="18" t="s">
        <v>38</v>
      </c>
      <c s="23" t="s">
        <v>285</v>
      </c>
      <c s="23" t="s">
        <v>1259</v>
      </c>
      <c s="18" t="s">
        <v>116</v>
      </c>
      <c s="24" t="s">
        <v>1260</v>
      </c>
      <c s="25" t="s">
        <v>229</v>
      </c>
      <c s="26">
        <v>62.6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1261</v>
      </c>
    </row>
    <row r="160" spans="1:5" ht="38.25">
      <c r="A160" s="30" t="s">
        <v>45</v>
      </c>
      <c r="E160" s="31" t="s">
        <v>1262</v>
      </c>
    </row>
    <row r="161" spans="1:5" ht="140.25">
      <c r="A161" t="s">
        <v>46</v>
      </c>
      <c r="E161" s="29" t="s">
        <v>1263</v>
      </c>
    </row>
    <row r="162" spans="1:16" ht="12.75">
      <c r="A162" s="18" t="s">
        <v>38</v>
      </c>
      <c s="23" t="s">
        <v>290</v>
      </c>
      <c s="23" t="s">
        <v>1259</v>
      </c>
      <c s="18" t="s">
        <v>122</v>
      </c>
      <c s="24" t="s">
        <v>1260</v>
      </c>
      <c s="25" t="s">
        <v>229</v>
      </c>
      <c s="26">
        <v>88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1264</v>
      </c>
    </row>
    <row r="164" spans="1:5" ht="12.75">
      <c r="A164" s="30" t="s">
        <v>45</v>
      </c>
      <c r="E164" s="31" t="s">
        <v>1265</v>
      </c>
    </row>
    <row r="165" spans="1:5" ht="140.25">
      <c r="A165" t="s">
        <v>46</v>
      </c>
      <c r="E165" s="29" t="s">
        <v>1263</v>
      </c>
    </row>
    <row r="166" spans="1:16" ht="12.75">
      <c r="A166" s="18" t="s">
        <v>38</v>
      </c>
      <c s="23" t="s">
        <v>292</v>
      </c>
      <c s="23" t="s">
        <v>1266</v>
      </c>
      <c s="18" t="s">
        <v>40</v>
      </c>
      <c s="24" t="s">
        <v>1267</v>
      </c>
      <c s="25" t="s">
        <v>229</v>
      </c>
      <c s="26">
        <v>88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1268</v>
      </c>
    </row>
    <row r="168" spans="1:5" ht="12.75">
      <c r="A168" s="30" t="s">
        <v>45</v>
      </c>
      <c r="E168" s="31" t="s">
        <v>1269</v>
      </c>
    </row>
    <row r="169" spans="1:5" ht="140.25">
      <c r="A169" t="s">
        <v>46</v>
      </c>
      <c r="E169" s="29" t="s">
        <v>289</v>
      </c>
    </row>
    <row r="170" spans="1:16" ht="12.75">
      <c r="A170" s="18" t="s">
        <v>38</v>
      </c>
      <c s="23" t="s">
        <v>296</v>
      </c>
      <c s="23" t="s">
        <v>1270</v>
      </c>
      <c s="18" t="s">
        <v>40</v>
      </c>
      <c s="24" t="s">
        <v>1271</v>
      </c>
      <c s="25" t="s">
        <v>229</v>
      </c>
      <c s="26">
        <v>88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25.5">
      <c r="A171" s="28" t="s">
        <v>43</v>
      </c>
      <c r="E171" s="29" t="s">
        <v>1272</v>
      </c>
    </row>
    <row r="172" spans="1:5" ht="12.75">
      <c r="A172" s="30" t="s">
        <v>45</v>
      </c>
      <c r="E172" s="31" t="s">
        <v>1269</v>
      </c>
    </row>
    <row r="173" spans="1:5" ht="102">
      <c r="A173" t="s">
        <v>46</v>
      </c>
      <c r="E173" s="29" t="s">
        <v>1273</v>
      </c>
    </row>
    <row r="174" spans="1:16" ht="12.75">
      <c r="A174" s="18" t="s">
        <v>38</v>
      </c>
      <c s="23" t="s">
        <v>298</v>
      </c>
      <c s="23" t="s">
        <v>305</v>
      </c>
      <c s="18" t="s">
        <v>40</v>
      </c>
      <c s="24" t="s">
        <v>306</v>
      </c>
      <c s="25" t="s">
        <v>149</v>
      </c>
      <c s="26">
        <v>38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1274</v>
      </c>
    </row>
    <row r="176" spans="1:5" ht="12.75">
      <c r="A176" s="30" t="s">
        <v>45</v>
      </c>
      <c r="E176" s="31" t="s">
        <v>1275</v>
      </c>
    </row>
    <row r="177" spans="1:5" ht="38.25">
      <c r="A177" t="s">
        <v>46</v>
      </c>
      <c r="E177" s="29" t="s">
        <v>309</v>
      </c>
    </row>
    <row r="178" spans="1:16" ht="12.75">
      <c r="A178" s="18" t="s">
        <v>38</v>
      </c>
      <c s="23" t="s">
        <v>348</v>
      </c>
      <c s="23" t="s">
        <v>278</v>
      </c>
      <c s="18" t="s">
        <v>40</v>
      </c>
      <c s="24" t="s">
        <v>279</v>
      </c>
      <c s="25" t="s">
        <v>229</v>
      </c>
      <c s="26">
        <v>88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40</v>
      </c>
    </row>
    <row r="180" spans="1:5" ht="12.75">
      <c r="A180" s="30" t="s">
        <v>45</v>
      </c>
      <c r="E180" s="31" t="s">
        <v>1276</v>
      </c>
    </row>
    <row r="181" spans="1:5" ht="51">
      <c r="A181" t="s">
        <v>46</v>
      </c>
      <c r="E181" s="29" t="s">
        <v>1277</v>
      </c>
    </row>
    <row r="182" spans="1:18" ht="12.75" customHeight="1">
      <c r="A182" s="5" t="s">
        <v>36</v>
      </c>
      <c s="5"/>
      <c s="35" t="s">
        <v>76</v>
      </c>
      <c s="5"/>
      <c s="21" t="s">
        <v>529</v>
      </c>
      <c s="5"/>
      <c s="5"/>
      <c s="5"/>
      <c s="36">
        <f>0+Q182</f>
      </c>
      <c r="O182">
        <f>0+R182</f>
      </c>
      <c r="Q182">
        <f>0+I183+I187</f>
      </c>
      <c>
        <f>0+O183+O187</f>
      </c>
    </row>
    <row r="183" spans="1:16" ht="12.75">
      <c r="A183" s="18" t="s">
        <v>38</v>
      </c>
      <c s="23" t="s">
        <v>302</v>
      </c>
      <c s="23" t="s">
        <v>1278</v>
      </c>
      <c s="18" t="s">
        <v>40</v>
      </c>
      <c s="24" t="s">
        <v>1279</v>
      </c>
      <c s="25" t="s">
        <v>229</v>
      </c>
      <c s="26">
        <v>20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38.25">
      <c r="A184" s="28" t="s">
        <v>43</v>
      </c>
      <c r="E184" s="29" t="s">
        <v>1280</v>
      </c>
    </row>
    <row r="185" spans="1:5" ht="12.75">
      <c r="A185" s="30" t="s">
        <v>45</v>
      </c>
      <c r="E185" s="31" t="s">
        <v>1281</v>
      </c>
    </row>
    <row r="186" spans="1:5" ht="89.25">
      <c r="A186" t="s">
        <v>46</v>
      </c>
      <c r="E186" s="29" t="s">
        <v>1282</v>
      </c>
    </row>
    <row r="187" spans="1:16" ht="12.75">
      <c r="A187" s="18" t="s">
        <v>38</v>
      </c>
      <c s="23" t="s">
        <v>304</v>
      </c>
      <c s="23" t="s">
        <v>1283</v>
      </c>
      <c s="18" t="s">
        <v>40</v>
      </c>
      <c s="24" t="s">
        <v>1284</v>
      </c>
      <c s="25" t="s">
        <v>229</v>
      </c>
      <c s="26">
        <v>10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38.25">
      <c r="A188" s="28" t="s">
        <v>43</v>
      </c>
      <c r="E188" s="29" t="s">
        <v>1280</v>
      </c>
    </row>
    <row r="189" spans="1:5" ht="12.75">
      <c r="A189" s="30" t="s">
        <v>45</v>
      </c>
      <c r="E189" s="31" t="s">
        <v>1285</v>
      </c>
    </row>
    <row r="190" spans="1:5" ht="89.25">
      <c r="A190" t="s">
        <v>46</v>
      </c>
      <c r="E190" s="29" t="s">
        <v>1286</v>
      </c>
    </row>
    <row r="191" spans="1:18" ht="12.75" customHeight="1">
      <c r="A191" s="5" t="s">
        <v>36</v>
      </c>
      <c s="5"/>
      <c s="35" t="s">
        <v>33</v>
      </c>
      <c s="5"/>
      <c s="21" t="s">
        <v>357</v>
      </c>
      <c s="5"/>
      <c s="5"/>
      <c s="5"/>
      <c s="36">
        <f>0+Q191</f>
      </c>
      <c r="O191">
        <f>0+R191</f>
      </c>
      <c r="Q191">
        <f>0+I192+I196+I200+I204+I208+I212+I216</f>
      </c>
      <c>
        <f>0+O192+O196+O200+O204+O208+O212+O216</f>
      </c>
    </row>
    <row r="192" spans="1:16" ht="12.75">
      <c r="A192" s="18" t="s">
        <v>38</v>
      </c>
      <c s="23" t="s">
        <v>310</v>
      </c>
      <c s="23" t="s">
        <v>1083</v>
      </c>
      <c s="18" t="s">
        <v>40</v>
      </c>
      <c s="24" t="s">
        <v>1084</v>
      </c>
      <c s="25" t="s">
        <v>149</v>
      </c>
      <c s="26">
        <v>10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38.25">
      <c r="A193" s="28" t="s">
        <v>43</v>
      </c>
      <c r="E193" s="29" t="s">
        <v>1287</v>
      </c>
    </row>
    <row r="194" spans="1:5" ht="12.75">
      <c r="A194" s="30" t="s">
        <v>45</v>
      </c>
      <c r="E194" s="31" t="s">
        <v>1288</v>
      </c>
    </row>
    <row r="195" spans="1:5" ht="63.75">
      <c r="A195" t="s">
        <v>46</v>
      </c>
      <c r="E195" s="29" t="s">
        <v>1087</v>
      </c>
    </row>
    <row r="196" spans="1:16" ht="12.75">
      <c r="A196" s="18" t="s">
        <v>38</v>
      </c>
      <c s="23" t="s">
        <v>314</v>
      </c>
      <c s="23" t="s">
        <v>1289</v>
      </c>
      <c s="18" t="s">
        <v>40</v>
      </c>
      <c s="24" t="s">
        <v>1290</v>
      </c>
      <c s="25" t="s">
        <v>149</v>
      </c>
      <c s="26">
        <v>10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25.5">
      <c r="A197" s="28" t="s">
        <v>43</v>
      </c>
      <c r="E197" s="29" t="s">
        <v>1291</v>
      </c>
    </row>
    <row r="198" spans="1:5" ht="12.75">
      <c r="A198" s="30" t="s">
        <v>45</v>
      </c>
      <c r="E198" s="31" t="s">
        <v>1292</v>
      </c>
    </row>
    <row r="199" spans="1:5" ht="38.25">
      <c r="A199" t="s">
        <v>46</v>
      </c>
      <c r="E199" s="29" t="s">
        <v>1293</v>
      </c>
    </row>
    <row r="200" spans="1:16" ht="25.5">
      <c r="A200" s="18" t="s">
        <v>38</v>
      </c>
      <c s="23" t="s">
        <v>321</v>
      </c>
      <c s="23" t="s">
        <v>365</v>
      </c>
      <c s="18" t="s">
        <v>40</v>
      </c>
      <c s="24" t="s">
        <v>366</v>
      </c>
      <c s="25" t="s">
        <v>317</v>
      </c>
      <c s="26">
        <v>2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1294</v>
      </c>
    </row>
    <row r="202" spans="1:5" ht="38.25">
      <c r="A202" s="30" t="s">
        <v>45</v>
      </c>
      <c r="E202" s="31" t="s">
        <v>1295</v>
      </c>
    </row>
    <row r="203" spans="1:5" ht="25.5">
      <c r="A203" t="s">
        <v>46</v>
      </c>
      <c r="E203" s="29" t="s">
        <v>369</v>
      </c>
    </row>
    <row r="204" spans="1:16" ht="12.75">
      <c r="A204" s="18" t="s">
        <v>38</v>
      </c>
      <c s="23" t="s">
        <v>327</v>
      </c>
      <c s="23" t="s">
        <v>371</v>
      </c>
      <c s="18" t="s">
        <v>40</v>
      </c>
      <c s="24" t="s">
        <v>372</v>
      </c>
      <c s="25" t="s">
        <v>317</v>
      </c>
      <c s="26">
        <v>2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1296</v>
      </c>
    </row>
    <row r="206" spans="1:5" ht="12.75">
      <c r="A206" s="30" t="s">
        <v>45</v>
      </c>
      <c r="E206" s="31" t="s">
        <v>1297</v>
      </c>
    </row>
    <row r="207" spans="1:5" ht="25.5">
      <c r="A207" t="s">
        <v>46</v>
      </c>
      <c r="E207" s="29" t="s">
        <v>375</v>
      </c>
    </row>
    <row r="208" spans="1:16" ht="12.75">
      <c r="A208" s="18" t="s">
        <v>38</v>
      </c>
      <c s="23" t="s">
        <v>332</v>
      </c>
      <c s="23" t="s">
        <v>1156</v>
      </c>
      <c s="18" t="s">
        <v>40</v>
      </c>
      <c s="24" t="s">
        <v>1157</v>
      </c>
      <c s="25" t="s">
        <v>135</v>
      </c>
      <c s="26">
        <v>6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89.25">
      <c r="A209" s="28" t="s">
        <v>43</v>
      </c>
      <c r="E209" s="29" t="s">
        <v>1298</v>
      </c>
    </row>
    <row r="210" spans="1:5" ht="12.75">
      <c r="A210" s="30" t="s">
        <v>45</v>
      </c>
      <c r="E210" s="31" t="s">
        <v>1299</v>
      </c>
    </row>
    <row r="211" spans="1:5" ht="102">
      <c r="A211" t="s">
        <v>46</v>
      </c>
      <c r="E211" s="29" t="s">
        <v>1149</v>
      </c>
    </row>
    <row r="212" spans="1:16" ht="12.75">
      <c r="A212" s="18" t="s">
        <v>38</v>
      </c>
      <c s="23" t="s">
        <v>338</v>
      </c>
      <c s="23" t="s">
        <v>1300</v>
      </c>
      <c s="18" t="s">
        <v>40</v>
      </c>
      <c s="24" t="s">
        <v>1301</v>
      </c>
      <c s="25" t="s">
        <v>149</v>
      </c>
      <c s="26">
        <v>10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38.25">
      <c r="A213" s="28" t="s">
        <v>43</v>
      </c>
      <c r="E213" s="29" t="s">
        <v>1302</v>
      </c>
    </row>
    <row r="214" spans="1:5" ht="25.5">
      <c r="A214" s="30" t="s">
        <v>45</v>
      </c>
      <c r="E214" s="31" t="s">
        <v>1303</v>
      </c>
    </row>
    <row r="215" spans="1:5" ht="114.75">
      <c r="A215" t="s">
        <v>46</v>
      </c>
      <c r="E215" s="29" t="s">
        <v>1304</v>
      </c>
    </row>
    <row r="216" spans="1:16" ht="12.75">
      <c r="A216" s="18" t="s">
        <v>38</v>
      </c>
      <c s="23" t="s">
        <v>343</v>
      </c>
      <c s="23" t="s">
        <v>1300</v>
      </c>
      <c s="18" t="s">
        <v>803</v>
      </c>
      <c s="24" t="s">
        <v>1301</v>
      </c>
      <c s="25" t="s">
        <v>149</v>
      </c>
      <c s="26">
        <v>10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38.25">
      <c r="A217" s="28" t="s">
        <v>43</v>
      </c>
      <c r="E217" s="29" t="s">
        <v>1305</v>
      </c>
    </row>
    <row r="218" spans="1:5" ht="12.75">
      <c r="A218" s="30" t="s">
        <v>45</v>
      </c>
      <c r="E218" s="31" t="s">
        <v>1306</v>
      </c>
    </row>
    <row r="219" spans="1:5" ht="114.75">
      <c r="A219" t="s">
        <v>46</v>
      </c>
      <c r="E219" s="29" t="s">
        <v>1307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0+O8+O81+O94+O331+O340+O357+O362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1308</v>
      </c>
      <c s="32">
        <f>0+I8+I81+I94+I331+I340+I357+I362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1308</v>
      </c>
      <c s="5"/>
      <c s="14" t="s">
        <v>1309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132</v>
      </c>
      <c s="19"/>
      <c s="19"/>
      <c s="19"/>
      <c s="22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12.75">
      <c r="A9" s="18" t="s">
        <v>38</v>
      </c>
      <c s="23" t="s">
        <v>22</v>
      </c>
      <c s="23" t="s">
        <v>1310</v>
      </c>
      <c s="18" t="s">
        <v>40</v>
      </c>
      <c s="24" t="s">
        <v>1311</v>
      </c>
      <c s="25" t="s">
        <v>831</v>
      </c>
      <c s="26">
        <v>30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40</v>
      </c>
    </row>
    <row r="13" spans="1:16" ht="12.75">
      <c r="A13" s="18" t="s">
        <v>38</v>
      </c>
      <c s="23" t="s">
        <v>16</v>
      </c>
      <c s="23" t="s">
        <v>1312</v>
      </c>
      <c s="18" t="s">
        <v>40</v>
      </c>
      <c s="24" t="s">
        <v>1313</v>
      </c>
      <c s="25" t="s">
        <v>1314</v>
      </c>
      <c s="26">
        <v>15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40</v>
      </c>
    </row>
    <row r="16" spans="1:5" ht="12.75">
      <c r="A16" t="s">
        <v>46</v>
      </c>
      <c r="E16" s="29" t="s">
        <v>40</v>
      </c>
    </row>
    <row r="17" spans="1:16" ht="12.75">
      <c r="A17" s="18" t="s">
        <v>38</v>
      </c>
      <c s="23" t="s">
        <v>15</v>
      </c>
      <c s="23" t="s">
        <v>1315</v>
      </c>
      <c s="18" t="s">
        <v>40</v>
      </c>
      <c s="24" t="s">
        <v>1316</v>
      </c>
      <c s="25" t="s">
        <v>229</v>
      </c>
      <c s="26">
        <v>21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1317</v>
      </c>
    </row>
    <row r="20" spans="1:5" ht="12.75">
      <c r="A20" t="s">
        <v>46</v>
      </c>
      <c r="E20" s="29" t="s">
        <v>40</v>
      </c>
    </row>
    <row r="21" spans="1:16" ht="12.75">
      <c r="A21" s="18" t="s">
        <v>38</v>
      </c>
      <c s="23" t="s">
        <v>26</v>
      </c>
      <c s="23" t="s">
        <v>1318</v>
      </c>
      <c s="18" t="s">
        <v>40</v>
      </c>
      <c s="24" t="s">
        <v>1319</v>
      </c>
      <c s="25" t="s">
        <v>135</v>
      </c>
      <c s="26">
        <v>42.9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76.5">
      <c r="A23" s="30" t="s">
        <v>45</v>
      </c>
      <c r="E23" s="31" t="s">
        <v>1320</v>
      </c>
    </row>
    <row r="24" spans="1:5" ht="12.75">
      <c r="A24" t="s">
        <v>46</v>
      </c>
      <c r="E24" s="29" t="s">
        <v>40</v>
      </c>
    </row>
    <row r="25" spans="1:16" ht="25.5">
      <c r="A25" s="18" t="s">
        <v>38</v>
      </c>
      <c s="23" t="s">
        <v>28</v>
      </c>
      <c s="23" t="s">
        <v>1321</v>
      </c>
      <c s="18" t="s">
        <v>40</v>
      </c>
      <c s="24" t="s">
        <v>1322</v>
      </c>
      <c s="25" t="s">
        <v>135</v>
      </c>
      <c s="26">
        <v>42.9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38.25">
      <c r="A27" s="30" t="s">
        <v>45</v>
      </c>
      <c r="E27" s="31" t="s">
        <v>1323</v>
      </c>
    </row>
    <row r="28" spans="1:5" ht="12.75">
      <c r="A28" t="s">
        <v>46</v>
      </c>
      <c r="E28" s="29" t="s">
        <v>40</v>
      </c>
    </row>
    <row r="29" spans="1:16" ht="12.75">
      <c r="A29" s="18" t="s">
        <v>38</v>
      </c>
      <c s="23" t="s">
        <v>30</v>
      </c>
      <c s="23" t="s">
        <v>1324</v>
      </c>
      <c s="18" t="s">
        <v>40</v>
      </c>
      <c s="24" t="s">
        <v>1325</v>
      </c>
      <c s="25" t="s">
        <v>229</v>
      </c>
      <c s="26">
        <v>78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12.75">
      <c r="A31" s="30" t="s">
        <v>45</v>
      </c>
      <c r="E31" s="31" t="s">
        <v>1326</v>
      </c>
    </row>
    <row r="32" spans="1:5" ht="12.75">
      <c r="A32" t="s">
        <v>46</v>
      </c>
      <c r="E32" s="29" t="s">
        <v>40</v>
      </c>
    </row>
    <row r="33" spans="1:16" ht="12.75">
      <c r="A33" s="18" t="s">
        <v>38</v>
      </c>
      <c s="23" t="s">
        <v>76</v>
      </c>
      <c s="23" t="s">
        <v>1327</v>
      </c>
      <c s="18" t="s">
        <v>40</v>
      </c>
      <c s="24" t="s">
        <v>1328</v>
      </c>
      <c s="25" t="s">
        <v>229</v>
      </c>
      <c s="26">
        <v>78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12.75">
      <c r="A35" s="30" t="s">
        <v>45</v>
      </c>
      <c r="E35" s="31" t="s">
        <v>40</v>
      </c>
    </row>
    <row r="36" spans="1:5" ht="12.75">
      <c r="A36" t="s">
        <v>46</v>
      </c>
      <c r="E36" s="29" t="s">
        <v>40</v>
      </c>
    </row>
    <row r="37" spans="1:16" ht="25.5">
      <c r="A37" s="18" t="s">
        <v>38</v>
      </c>
      <c s="23" t="s">
        <v>79</v>
      </c>
      <c s="23" t="s">
        <v>1329</v>
      </c>
      <c s="18" t="s">
        <v>40</v>
      </c>
      <c s="24" t="s">
        <v>1330</v>
      </c>
      <c s="25" t="s">
        <v>135</v>
      </c>
      <c s="26">
        <v>18.15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40</v>
      </c>
    </row>
    <row r="39" spans="1:5" ht="114.75">
      <c r="A39" s="30" t="s">
        <v>45</v>
      </c>
      <c r="E39" s="31" t="s">
        <v>1331</v>
      </c>
    </row>
    <row r="40" spans="1:5" ht="12.75">
      <c r="A40" t="s">
        <v>46</v>
      </c>
      <c r="E40" s="29" t="s">
        <v>40</v>
      </c>
    </row>
    <row r="41" spans="1:16" ht="25.5">
      <c r="A41" s="18" t="s">
        <v>38</v>
      </c>
      <c s="23" t="s">
        <v>33</v>
      </c>
      <c s="23" t="s">
        <v>1332</v>
      </c>
      <c s="18" t="s">
        <v>40</v>
      </c>
      <c s="24" t="s">
        <v>1333</v>
      </c>
      <c s="25" t="s">
        <v>135</v>
      </c>
      <c s="26">
        <v>181.5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25.5">
      <c r="A43" s="30" t="s">
        <v>45</v>
      </c>
      <c r="E43" s="31" t="s">
        <v>1334</v>
      </c>
    </row>
    <row r="44" spans="1:5" ht="12.75">
      <c r="A44" t="s">
        <v>46</v>
      </c>
      <c r="E44" s="29" t="s">
        <v>40</v>
      </c>
    </row>
    <row r="45" spans="1:16" ht="25.5">
      <c r="A45" s="18" t="s">
        <v>38</v>
      </c>
      <c s="23" t="s">
        <v>35</v>
      </c>
      <c s="23" t="s">
        <v>1335</v>
      </c>
      <c s="18" t="s">
        <v>40</v>
      </c>
      <c s="24" t="s">
        <v>1336</v>
      </c>
      <c s="25" t="s">
        <v>118</v>
      </c>
      <c s="26">
        <v>36.3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127.5">
      <c r="A47" s="30" t="s">
        <v>45</v>
      </c>
      <c r="E47" s="31" t="s">
        <v>1337</v>
      </c>
    </row>
    <row r="48" spans="1:5" ht="12.75">
      <c r="A48" t="s">
        <v>46</v>
      </c>
      <c r="E48" s="29" t="s">
        <v>40</v>
      </c>
    </row>
    <row r="49" spans="1:16" ht="12.75">
      <c r="A49" s="18" t="s">
        <v>38</v>
      </c>
      <c s="23" t="s">
        <v>87</v>
      </c>
      <c s="23" t="s">
        <v>1338</v>
      </c>
      <c s="18" t="s">
        <v>40</v>
      </c>
      <c s="24" t="s">
        <v>1339</v>
      </c>
      <c s="25" t="s">
        <v>135</v>
      </c>
      <c s="26">
        <v>18.15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114.75">
      <c r="A51" s="30" t="s">
        <v>45</v>
      </c>
      <c r="E51" s="31" t="s">
        <v>1331</v>
      </c>
    </row>
    <row r="52" spans="1:5" ht="12.75">
      <c r="A52" t="s">
        <v>46</v>
      </c>
      <c r="E52" s="29" t="s">
        <v>40</v>
      </c>
    </row>
    <row r="53" spans="1:16" ht="12.75">
      <c r="A53" s="18" t="s">
        <v>38</v>
      </c>
      <c s="23" t="s">
        <v>90</v>
      </c>
      <c s="23" t="s">
        <v>1340</v>
      </c>
      <c s="18" t="s">
        <v>40</v>
      </c>
      <c s="24" t="s">
        <v>1341</v>
      </c>
      <c s="25" t="s">
        <v>135</v>
      </c>
      <c s="26">
        <v>24.75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204">
      <c r="A55" s="30" t="s">
        <v>45</v>
      </c>
      <c r="E55" s="31" t="s">
        <v>1342</v>
      </c>
    </row>
    <row r="56" spans="1:5" ht="12.75">
      <c r="A56" t="s">
        <v>46</v>
      </c>
      <c r="E56" s="29" t="s">
        <v>40</v>
      </c>
    </row>
    <row r="57" spans="1:16" ht="12.75">
      <c r="A57" s="18" t="s">
        <v>38</v>
      </c>
      <c s="23" t="s">
        <v>165</v>
      </c>
      <c s="23" t="s">
        <v>1343</v>
      </c>
      <c s="18" t="s">
        <v>40</v>
      </c>
      <c s="24" t="s">
        <v>1344</v>
      </c>
      <c s="25" t="s">
        <v>135</v>
      </c>
      <c s="26">
        <v>14.85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40</v>
      </c>
    </row>
    <row r="59" spans="1:5" ht="38.25">
      <c r="A59" s="30" t="s">
        <v>45</v>
      </c>
      <c r="E59" s="31" t="s">
        <v>1345</v>
      </c>
    </row>
    <row r="60" spans="1:5" ht="12.75">
      <c r="A60" t="s">
        <v>46</v>
      </c>
      <c r="E60" s="29" t="s">
        <v>40</v>
      </c>
    </row>
    <row r="61" spans="1:16" ht="12.75">
      <c r="A61" s="18" t="s">
        <v>38</v>
      </c>
      <c s="23" t="s">
        <v>94</v>
      </c>
      <c s="23" t="s">
        <v>1346</v>
      </c>
      <c s="18" t="s">
        <v>40</v>
      </c>
      <c s="24" t="s">
        <v>1347</v>
      </c>
      <c s="25" t="s">
        <v>118</v>
      </c>
      <c s="26">
        <v>29.7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89.25">
      <c r="A63" s="30" t="s">
        <v>45</v>
      </c>
      <c r="E63" s="31" t="s">
        <v>1348</v>
      </c>
    </row>
    <row r="64" spans="1:5" ht="12.75">
      <c r="A64" t="s">
        <v>46</v>
      </c>
      <c r="E64" s="29" t="s">
        <v>40</v>
      </c>
    </row>
    <row r="65" spans="1:16" ht="25.5">
      <c r="A65" s="18" t="s">
        <v>38</v>
      </c>
      <c s="23" t="s">
        <v>97</v>
      </c>
      <c s="23" t="s">
        <v>1349</v>
      </c>
      <c s="18" t="s">
        <v>40</v>
      </c>
      <c s="24" t="s">
        <v>1350</v>
      </c>
      <c s="25" t="s">
        <v>229</v>
      </c>
      <c s="26">
        <v>21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51">
      <c r="A67" s="30" t="s">
        <v>45</v>
      </c>
      <c r="E67" s="31" t="s">
        <v>1351</v>
      </c>
    </row>
    <row r="68" spans="1:5" ht="12.75">
      <c r="A68" t="s">
        <v>46</v>
      </c>
      <c r="E68" s="29" t="s">
        <v>40</v>
      </c>
    </row>
    <row r="69" spans="1:16" ht="12.75">
      <c r="A69" s="18" t="s">
        <v>38</v>
      </c>
      <c s="23" t="s">
        <v>100</v>
      </c>
      <c s="23" t="s">
        <v>1352</v>
      </c>
      <c s="18" t="s">
        <v>40</v>
      </c>
      <c s="24" t="s">
        <v>1353</v>
      </c>
      <c s="25" t="s">
        <v>229</v>
      </c>
      <c s="26">
        <v>21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51">
      <c r="A71" s="30" t="s">
        <v>45</v>
      </c>
      <c r="E71" s="31" t="s">
        <v>1351</v>
      </c>
    </row>
    <row r="72" spans="1:5" ht="12.75">
      <c r="A72" t="s">
        <v>46</v>
      </c>
      <c r="E72" s="29" t="s">
        <v>40</v>
      </c>
    </row>
    <row r="73" spans="1:16" ht="12.75">
      <c r="A73" s="18" t="s">
        <v>38</v>
      </c>
      <c s="23" t="s">
        <v>103</v>
      </c>
      <c s="23" t="s">
        <v>1354</v>
      </c>
      <c s="18" t="s">
        <v>40</v>
      </c>
      <c s="24" t="s">
        <v>1355</v>
      </c>
      <c s="25" t="s">
        <v>965</v>
      </c>
      <c s="26">
        <v>0.683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12.75">
      <c r="A75" s="30" t="s">
        <v>45</v>
      </c>
      <c r="E75" s="31" t="s">
        <v>1356</v>
      </c>
    </row>
    <row r="76" spans="1:5" ht="12.75">
      <c r="A76" t="s">
        <v>46</v>
      </c>
      <c r="E76" s="29" t="s">
        <v>40</v>
      </c>
    </row>
    <row r="77" spans="1:16" ht="12.75">
      <c r="A77" s="18" t="s">
        <v>38</v>
      </c>
      <c s="23" t="s">
        <v>106</v>
      </c>
      <c s="23" t="s">
        <v>1357</v>
      </c>
      <c s="18" t="s">
        <v>40</v>
      </c>
      <c s="24" t="s">
        <v>1358</v>
      </c>
      <c s="25" t="s">
        <v>229</v>
      </c>
      <c s="26">
        <v>60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12.75">
      <c r="A79" s="30" t="s">
        <v>45</v>
      </c>
      <c r="E79" s="31" t="s">
        <v>1359</v>
      </c>
    </row>
    <row r="80" spans="1:5" ht="12.75">
      <c r="A80" t="s">
        <v>46</v>
      </c>
      <c r="E80" s="29" t="s">
        <v>40</v>
      </c>
    </row>
    <row r="81" spans="1:18" ht="12.75" customHeight="1">
      <c r="A81" s="5" t="s">
        <v>36</v>
      </c>
      <c s="5"/>
      <c s="35" t="s">
        <v>26</v>
      </c>
      <c s="5"/>
      <c s="21" t="s">
        <v>501</v>
      </c>
      <c s="5"/>
      <c s="5"/>
      <c s="5"/>
      <c s="36">
        <f>0+Q81</f>
      </c>
      <c r="O81">
        <f>0+R81</f>
      </c>
      <c r="Q81">
        <f>0+I82+I86+I90</f>
      </c>
      <c>
        <f>0+O82+O86+O90</f>
      </c>
    </row>
    <row r="82" spans="1:16" ht="12.75">
      <c r="A82" s="18" t="s">
        <v>38</v>
      </c>
      <c s="23" t="s">
        <v>109</v>
      </c>
      <c s="23" t="s">
        <v>1360</v>
      </c>
      <c s="18" t="s">
        <v>40</v>
      </c>
      <c s="24" t="s">
        <v>1361</v>
      </c>
      <c s="25" t="s">
        <v>135</v>
      </c>
      <c s="26">
        <v>3.3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38.25">
      <c r="A84" s="30" t="s">
        <v>45</v>
      </c>
      <c r="E84" s="31" t="s">
        <v>1362</v>
      </c>
    </row>
    <row r="85" spans="1:5" ht="12.75">
      <c r="A85" t="s">
        <v>46</v>
      </c>
      <c r="E85" s="29" t="s">
        <v>40</v>
      </c>
    </row>
    <row r="86" spans="1:16" ht="12.75">
      <c r="A86" s="18" t="s">
        <v>38</v>
      </c>
      <c s="23" t="s">
        <v>190</v>
      </c>
      <c s="23" t="s">
        <v>1363</v>
      </c>
      <c s="18" t="s">
        <v>40</v>
      </c>
      <c s="24" t="s">
        <v>1364</v>
      </c>
      <c s="25" t="s">
        <v>135</v>
      </c>
      <c s="26">
        <v>0.081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1365</v>
      </c>
    </row>
    <row r="89" spans="1:5" ht="12.75">
      <c r="A89" t="s">
        <v>46</v>
      </c>
      <c r="E89" s="29" t="s">
        <v>40</v>
      </c>
    </row>
    <row r="90" spans="1:16" ht="12.75">
      <c r="A90" s="18" t="s">
        <v>38</v>
      </c>
      <c s="23" t="s">
        <v>196</v>
      </c>
      <c s="23" t="s">
        <v>1366</v>
      </c>
      <c s="18" t="s">
        <v>40</v>
      </c>
      <c s="24" t="s">
        <v>1367</v>
      </c>
      <c s="25" t="s">
        <v>229</v>
      </c>
      <c s="26">
        <v>1.08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1368</v>
      </c>
    </row>
    <row r="93" spans="1:5" ht="12.75">
      <c r="A93" t="s">
        <v>46</v>
      </c>
      <c r="E93" s="29" t="s">
        <v>40</v>
      </c>
    </row>
    <row r="94" spans="1:18" ht="12.75" customHeight="1">
      <c r="A94" s="5" t="s">
        <v>36</v>
      </c>
      <c s="5"/>
      <c s="35" t="s">
        <v>79</v>
      </c>
      <c s="5"/>
      <c s="21" t="s">
        <v>1369</v>
      </c>
      <c s="5"/>
      <c s="5"/>
      <c s="5"/>
      <c s="36">
        <f>0+Q94</f>
      </c>
      <c r="O94">
        <f>0+R94</f>
      </c>
      <c r="Q94">
        <f>0+I95+I99+I103+I107+I111+I115+I119+I123+I127+I131+I135+I139+I143+I147+I151+I155+I159+I163+I167+I171+I175+I179+I183+I187+I191+I195+I199+I203+I207+I211+I215+I219+I223+I227+I231+I235+I239+I243+I247+I251+I255+I259+I263+I267+I271+I275+I279+I283+I287+I291+I295+I299+I303+I307+I311+I315+I319+I323+I327</f>
      </c>
      <c>
        <f>0+O95+O99+O103+O107+O111+O115+O119+O123+O127+O131+O135+O139+O143+O147+O151+O155+O159+O163+O167+O171+O175+O179+O183+O187+O191+O195+O199+O203+O207+O211+O215+O219+O223+O227+O231+O235+O239+O243+O247+O251+O255+O259+O263+O267+O271+O275+O279+O283+O287+O291+O295+O299+O303+O307+O311+O315+O319+O323+O327</f>
      </c>
    </row>
    <row r="95" spans="1:16" ht="12.75">
      <c r="A95" s="18" t="s">
        <v>38</v>
      </c>
      <c s="23" t="s">
        <v>199</v>
      </c>
      <c s="23" t="s">
        <v>1370</v>
      </c>
      <c s="18" t="s">
        <v>40</v>
      </c>
      <c s="24" t="s">
        <v>1371</v>
      </c>
      <c s="25" t="s">
        <v>149</v>
      </c>
      <c s="26">
        <v>21.7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40</v>
      </c>
    </row>
    <row r="97" spans="1:5" ht="12.75">
      <c r="A97" s="30" t="s">
        <v>45</v>
      </c>
      <c r="E97" s="31" t="s">
        <v>40</v>
      </c>
    </row>
    <row r="98" spans="1:5" ht="12.75">
      <c r="A98" t="s">
        <v>46</v>
      </c>
      <c r="E98" s="29" t="s">
        <v>40</v>
      </c>
    </row>
    <row r="99" spans="1:16" ht="12.75">
      <c r="A99" s="18" t="s">
        <v>38</v>
      </c>
      <c s="23" t="s">
        <v>205</v>
      </c>
      <c s="23" t="s">
        <v>1372</v>
      </c>
      <c s="18" t="s">
        <v>40</v>
      </c>
      <c s="24" t="s">
        <v>1373</v>
      </c>
      <c s="25" t="s">
        <v>317</v>
      </c>
      <c s="26">
        <v>17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40</v>
      </c>
    </row>
    <row r="101" spans="1:5" ht="12.75">
      <c r="A101" s="30" t="s">
        <v>45</v>
      </c>
      <c r="E101" s="31" t="s">
        <v>40</v>
      </c>
    </row>
    <row r="102" spans="1:5" ht="12.75">
      <c r="A102" t="s">
        <v>46</v>
      </c>
      <c r="E102" s="29" t="s">
        <v>40</v>
      </c>
    </row>
    <row r="103" spans="1:16" ht="12.75">
      <c r="A103" s="18" t="s">
        <v>38</v>
      </c>
      <c s="23" t="s">
        <v>226</v>
      </c>
      <c s="23" t="s">
        <v>1374</v>
      </c>
      <c s="18" t="s">
        <v>40</v>
      </c>
      <c s="24" t="s">
        <v>1375</v>
      </c>
      <c s="25" t="s">
        <v>317</v>
      </c>
      <c s="26">
        <v>2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40</v>
      </c>
    </row>
    <row r="105" spans="1:5" ht="12.75">
      <c r="A105" s="30" t="s">
        <v>45</v>
      </c>
      <c r="E105" s="31" t="s">
        <v>40</v>
      </c>
    </row>
    <row r="106" spans="1:5" ht="12.75">
      <c r="A106" t="s">
        <v>46</v>
      </c>
      <c r="E106" s="29" t="s">
        <v>40</v>
      </c>
    </row>
    <row r="107" spans="1:16" ht="12.75">
      <c r="A107" s="18" t="s">
        <v>38</v>
      </c>
      <c s="23" t="s">
        <v>233</v>
      </c>
      <c s="23" t="s">
        <v>1376</v>
      </c>
      <c s="18" t="s">
        <v>40</v>
      </c>
      <c s="24" t="s">
        <v>1377</v>
      </c>
      <c s="25" t="s">
        <v>317</v>
      </c>
      <c s="26">
        <v>1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12.75">
      <c r="A109" s="30" t="s">
        <v>45</v>
      </c>
      <c r="E109" s="31" t="s">
        <v>40</v>
      </c>
    </row>
    <row r="110" spans="1:5" ht="12.75">
      <c r="A110" t="s">
        <v>46</v>
      </c>
      <c r="E110" s="29" t="s">
        <v>40</v>
      </c>
    </row>
    <row r="111" spans="1:16" ht="12.75">
      <c r="A111" s="18" t="s">
        <v>38</v>
      </c>
      <c s="23" t="s">
        <v>239</v>
      </c>
      <c s="23" t="s">
        <v>1378</v>
      </c>
      <c s="18" t="s">
        <v>40</v>
      </c>
      <c s="24" t="s">
        <v>1379</v>
      </c>
      <c s="25" t="s">
        <v>317</v>
      </c>
      <c s="26">
        <v>2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40</v>
      </c>
    </row>
    <row r="114" spans="1:5" ht="12.75">
      <c r="A114" t="s">
        <v>46</v>
      </c>
      <c r="E114" s="29" t="s">
        <v>40</v>
      </c>
    </row>
    <row r="115" spans="1:16" ht="12.75">
      <c r="A115" s="18" t="s">
        <v>38</v>
      </c>
      <c s="23" t="s">
        <v>244</v>
      </c>
      <c s="23" t="s">
        <v>1380</v>
      </c>
      <c s="18" t="s">
        <v>40</v>
      </c>
      <c s="24" t="s">
        <v>1381</v>
      </c>
      <c s="25" t="s">
        <v>317</v>
      </c>
      <c s="26">
        <v>1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40</v>
      </c>
    </row>
    <row r="117" spans="1:5" ht="12.75">
      <c r="A117" s="30" t="s">
        <v>45</v>
      </c>
      <c r="E117" s="31" t="s">
        <v>40</v>
      </c>
    </row>
    <row r="118" spans="1:5" ht="12.75">
      <c r="A118" t="s">
        <v>46</v>
      </c>
      <c r="E118" s="29" t="s">
        <v>40</v>
      </c>
    </row>
    <row r="119" spans="1:16" ht="12.75">
      <c r="A119" s="18" t="s">
        <v>38</v>
      </c>
      <c s="23" t="s">
        <v>250</v>
      </c>
      <c s="23" t="s">
        <v>1382</v>
      </c>
      <c s="18" t="s">
        <v>40</v>
      </c>
      <c s="24" t="s">
        <v>1383</v>
      </c>
      <c s="25" t="s">
        <v>317</v>
      </c>
      <c s="26">
        <v>1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40</v>
      </c>
    </row>
    <row r="121" spans="1:5" ht="12.75">
      <c r="A121" s="30" t="s">
        <v>45</v>
      </c>
      <c r="E121" s="31" t="s">
        <v>40</v>
      </c>
    </row>
    <row r="122" spans="1:5" ht="12.75">
      <c r="A122" t="s">
        <v>46</v>
      </c>
      <c r="E122" s="29" t="s">
        <v>40</v>
      </c>
    </row>
    <row r="123" spans="1:16" ht="12.75">
      <c r="A123" s="18" t="s">
        <v>38</v>
      </c>
      <c s="23" t="s">
        <v>254</v>
      </c>
      <c s="23" t="s">
        <v>1384</v>
      </c>
      <c s="18" t="s">
        <v>40</v>
      </c>
      <c s="24" t="s">
        <v>1385</v>
      </c>
      <c s="25" t="s">
        <v>317</v>
      </c>
      <c s="26">
        <v>1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12.75">
      <c r="A125" s="30" t="s">
        <v>45</v>
      </c>
      <c r="E125" s="31" t="s">
        <v>40</v>
      </c>
    </row>
    <row r="126" spans="1:5" ht="12.75">
      <c r="A126" t="s">
        <v>46</v>
      </c>
      <c r="E126" s="29" t="s">
        <v>40</v>
      </c>
    </row>
    <row r="127" spans="1:16" ht="12.75">
      <c r="A127" s="18" t="s">
        <v>38</v>
      </c>
      <c s="23" t="s">
        <v>260</v>
      </c>
      <c s="23" t="s">
        <v>1386</v>
      </c>
      <c s="18" t="s">
        <v>40</v>
      </c>
      <c s="24" t="s">
        <v>1387</v>
      </c>
      <c s="25" t="s">
        <v>317</v>
      </c>
      <c s="26">
        <v>2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40</v>
      </c>
    </row>
    <row r="129" spans="1:5" ht="12.75">
      <c r="A129" s="30" t="s">
        <v>45</v>
      </c>
      <c r="E129" s="31" t="s">
        <v>40</v>
      </c>
    </row>
    <row r="130" spans="1:5" ht="12.75">
      <c r="A130" t="s">
        <v>46</v>
      </c>
      <c r="E130" s="29" t="s">
        <v>40</v>
      </c>
    </row>
    <row r="131" spans="1:16" ht="12.75">
      <c r="A131" s="18" t="s">
        <v>38</v>
      </c>
      <c s="23" t="s">
        <v>263</v>
      </c>
      <c s="23" t="s">
        <v>1388</v>
      </c>
      <c s="18" t="s">
        <v>40</v>
      </c>
      <c s="24" t="s">
        <v>1389</v>
      </c>
      <c s="25" t="s">
        <v>317</v>
      </c>
      <c s="26">
        <v>1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40</v>
      </c>
    </row>
    <row r="133" spans="1:5" ht="12.75">
      <c r="A133" s="30" t="s">
        <v>45</v>
      </c>
      <c r="E133" s="31" t="s">
        <v>40</v>
      </c>
    </row>
    <row r="134" spans="1:5" ht="12.75">
      <c r="A134" t="s">
        <v>46</v>
      </c>
      <c r="E134" s="29" t="s">
        <v>40</v>
      </c>
    </row>
    <row r="135" spans="1:16" ht="12.75">
      <c r="A135" s="18" t="s">
        <v>38</v>
      </c>
      <c s="23" t="s">
        <v>267</v>
      </c>
      <c s="23" t="s">
        <v>1390</v>
      </c>
      <c s="18" t="s">
        <v>40</v>
      </c>
      <c s="24" t="s">
        <v>1391</v>
      </c>
      <c s="25" t="s">
        <v>317</v>
      </c>
      <c s="26">
        <v>2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40</v>
      </c>
    </row>
    <row r="137" spans="1:5" ht="12.75">
      <c r="A137" s="30" t="s">
        <v>45</v>
      </c>
      <c r="E137" s="31" t="s">
        <v>40</v>
      </c>
    </row>
    <row r="138" spans="1:5" ht="12.75">
      <c r="A138" t="s">
        <v>46</v>
      </c>
      <c r="E138" s="29" t="s">
        <v>40</v>
      </c>
    </row>
    <row r="139" spans="1:16" ht="12.75">
      <c r="A139" s="18" t="s">
        <v>38</v>
      </c>
      <c s="23" t="s">
        <v>269</v>
      </c>
      <c s="23" t="s">
        <v>1392</v>
      </c>
      <c s="18" t="s">
        <v>40</v>
      </c>
      <c s="24" t="s">
        <v>1393</v>
      </c>
      <c s="25" t="s">
        <v>317</v>
      </c>
      <c s="26">
        <v>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40</v>
      </c>
    </row>
    <row r="141" spans="1:5" ht="12.75">
      <c r="A141" s="30" t="s">
        <v>45</v>
      </c>
      <c r="E141" s="31" t="s">
        <v>40</v>
      </c>
    </row>
    <row r="142" spans="1:5" ht="12.75">
      <c r="A142" t="s">
        <v>46</v>
      </c>
      <c r="E142" s="29" t="s">
        <v>40</v>
      </c>
    </row>
    <row r="143" spans="1:16" ht="12.75">
      <c r="A143" s="18" t="s">
        <v>38</v>
      </c>
      <c s="23" t="s">
        <v>275</v>
      </c>
      <c s="23" t="s">
        <v>1394</v>
      </c>
      <c s="18" t="s">
        <v>40</v>
      </c>
      <c s="24" t="s">
        <v>1395</v>
      </c>
      <c s="25" t="s">
        <v>317</v>
      </c>
      <c s="26">
        <v>2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40</v>
      </c>
    </row>
    <row r="145" spans="1:5" ht="12.75">
      <c r="A145" s="30" t="s">
        <v>45</v>
      </c>
      <c r="E145" s="31" t="s">
        <v>40</v>
      </c>
    </row>
    <row r="146" spans="1:5" ht="12.75">
      <c r="A146" t="s">
        <v>46</v>
      </c>
      <c r="E146" s="29" t="s">
        <v>40</v>
      </c>
    </row>
    <row r="147" spans="1:16" ht="12.75">
      <c r="A147" s="18" t="s">
        <v>38</v>
      </c>
      <c s="23" t="s">
        <v>277</v>
      </c>
      <c s="23" t="s">
        <v>1396</v>
      </c>
      <c s="18" t="s">
        <v>40</v>
      </c>
      <c s="24" t="s">
        <v>1397</v>
      </c>
      <c s="25" t="s">
        <v>149</v>
      </c>
      <c s="26">
        <v>4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12.75">
      <c r="A149" s="30" t="s">
        <v>45</v>
      </c>
      <c r="E149" s="31" t="s">
        <v>40</v>
      </c>
    </row>
    <row r="150" spans="1:5" ht="12.75">
      <c r="A150" t="s">
        <v>46</v>
      </c>
      <c r="E150" s="29" t="s">
        <v>40</v>
      </c>
    </row>
    <row r="151" spans="1:16" ht="12.75">
      <c r="A151" s="18" t="s">
        <v>38</v>
      </c>
      <c s="23" t="s">
        <v>282</v>
      </c>
      <c s="23" t="s">
        <v>1398</v>
      </c>
      <c s="18" t="s">
        <v>40</v>
      </c>
      <c s="24" t="s">
        <v>1399</v>
      </c>
      <c s="25" t="s">
        <v>149</v>
      </c>
      <c s="26">
        <v>4.06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40</v>
      </c>
    </row>
    <row r="153" spans="1:5" ht="12.75">
      <c r="A153" s="30" t="s">
        <v>45</v>
      </c>
      <c r="E153" s="31" t="s">
        <v>1400</v>
      </c>
    </row>
    <row r="154" spans="1:5" ht="12.75">
      <c r="A154" t="s">
        <v>46</v>
      </c>
      <c r="E154" s="29" t="s">
        <v>40</v>
      </c>
    </row>
    <row r="155" spans="1:16" ht="12.75">
      <c r="A155" s="18" t="s">
        <v>38</v>
      </c>
      <c s="23" t="s">
        <v>285</v>
      </c>
      <c s="23" t="s">
        <v>1401</v>
      </c>
      <c s="18" t="s">
        <v>40</v>
      </c>
      <c s="24" t="s">
        <v>1402</v>
      </c>
      <c s="25" t="s">
        <v>149</v>
      </c>
      <c s="26">
        <v>156.8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40</v>
      </c>
    </row>
    <row r="157" spans="1:5" ht="12.75">
      <c r="A157" s="30" t="s">
        <v>45</v>
      </c>
      <c r="E157" s="31" t="s">
        <v>1403</v>
      </c>
    </row>
    <row r="158" spans="1:5" ht="12.75">
      <c r="A158" t="s">
        <v>46</v>
      </c>
      <c r="E158" s="29" t="s">
        <v>40</v>
      </c>
    </row>
    <row r="159" spans="1:16" ht="12.75">
      <c r="A159" s="18" t="s">
        <v>38</v>
      </c>
      <c s="23" t="s">
        <v>290</v>
      </c>
      <c s="23" t="s">
        <v>1404</v>
      </c>
      <c s="18" t="s">
        <v>40</v>
      </c>
      <c s="24" t="s">
        <v>1405</v>
      </c>
      <c s="25" t="s">
        <v>149</v>
      </c>
      <c s="26">
        <v>159.152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40</v>
      </c>
    </row>
    <row r="161" spans="1:5" ht="12.75">
      <c r="A161" s="30" t="s">
        <v>45</v>
      </c>
      <c r="E161" s="31" t="s">
        <v>1406</v>
      </c>
    </row>
    <row r="162" spans="1:5" ht="12.75">
      <c r="A162" t="s">
        <v>46</v>
      </c>
      <c r="E162" s="29" t="s">
        <v>40</v>
      </c>
    </row>
    <row r="163" spans="1:16" ht="25.5">
      <c r="A163" s="18" t="s">
        <v>38</v>
      </c>
      <c s="23" t="s">
        <v>292</v>
      </c>
      <c s="23" t="s">
        <v>1407</v>
      </c>
      <c s="18" t="s">
        <v>40</v>
      </c>
      <c s="24" t="s">
        <v>1408</v>
      </c>
      <c s="25" t="s">
        <v>149</v>
      </c>
      <c s="26">
        <v>2.2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40</v>
      </c>
    </row>
    <row r="165" spans="1:5" ht="12.75">
      <c r="A165" s="30" t="s">
        <v>45</v>
      </c>
      <c r="E165" s="31" t="s">
        <v>40</v>
      </c>
    </row>
    <row r="166" spans="1:5" ht="12.75">
      <c r="A166" t="s">
        <v>46</v>
      </c>
      <c r="E166" s="29" t="s">
        <v>40</v>
      </c>
    </row>
    <row r="167" spans="1:16" ht="12.75">
      <c r="A167" s="18" t="s">
        <v>38</v>
      </c>
      <c s="23" t="s">
        <v>296</v>
      </c>
      <c s="23" t="s">
        <v>1409</v>
      </c>
      <c s="18" t="s">
        <v>40</v>
      </c>
      <c s="24" t="s">
        <v>1410</v>
      </c>
      <c s="25" t="s">
        <v>149</v>
      </c>
      <c s="26">
        <v>2.233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40</v>
      </c>
    </row>
    <row r="169" spans="1:5" ht="12.75">
      <c r="A169" s="30" t="s">
        <v>45</v>
      </c>
      <c r="E169" s="31" t="s">
        <v>1411</v>
      </c>
    </row>
    <row r="170" spans="1:5" ht="12.75">
      <c r="A170" t="s">
        <v>46</v>
      </c>
      <c r="E170" s="29" t="s">
        <v>40</v>
      </c>
    </row>
    <row r="171" spans="1:16" ht="12.75">
      <c r="A171" s="18" t="s">
        <v>38</v>
      </c>
      <c s="23" t="s">
        <v>298</v>
      </c>
      <c s="23" t="s">
        <v>1412</v>
      </c>
      <c s="18" t="s">
        <v>40</v>
      </c>
      <c s="24" t="s">
        <v>1413</v>
      </c>
      <c s="25" t="s">
        <v>149</v>
      </c>
      <c s="26">
        <v>154.5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40</v>
      </c>
    </row>
    <row r="173" spans="1:5" ht="12.75">
      <c r="A173" s="30" t="s">
        <v>45</v>
      </c>
      <c r="E173" s="31" t="s">
        <v>1414</v>
      </c>
    </row>
    <row r="174" spans="1:5" ht="12.75">
      <c r="A174" t="s">
        <v>46</v>
      </c>
      <c r="E174" s="29" t="s">
        <v>40</v>
      </c>
    </row>
    <row r="175" spans="1:16" ht="25.5">
      <c r="A175" s="18" t="s">
        <v>38</v>
      </c>
      <c s="23" t="s">
        <v>302</v>
      </c>
      <c s="23" t="s">
        <v>1415</v>
      </c>
      <c s="18" t="s">
        <v>40</v>
      </c>
      <c s="24" t="s">
        <v>1416</v>
      </c>
      <c s="25" t="s">
        <v>149</v>
      </c>
      <c s="26">
        <v>27.7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40</v>
      </c>
    </row>
    <row r="177" spans="1:5" ht="12.75">
      <c r="A177" s="30" t="s">
        <v>45</v>
      </c>
      <c r="E177" s="31" t="s">
        <v>40</v>
      </c>
    </row>
    <row r="178" spans="1:5" ht="12.75">
      <c r="A178" t="s">
        <v>46</v>
      </c>
      <c r="E178" s="29" t="s">
        <v>40</v>
      </c>
    </row>
    <row r="179" spans="1:16" ht="12.75">
      <c r="A179" s="18" t="s">
        <v>38</v>
      </c>
      <c s="23" t="s">
        <v>304</v>
      </c>
      <c s="23" t="s">
        <v>1417</v>
      </c>
      <c s="18" t="s">
        <v>40</v>
      </c>
      <c s="24" t="s">
        <v>1418</v>
      </c>
      <c s="25" t="s">
        <v>149</v>
      </c>
      <c s="26">
        <v>28.116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12.75">
      <c r="A180" s="28" t="s">
        <v>43</v>
      </c>
      <c r="E180" s="29" t="s">
        <v>40</v>
      </c>
    </row>
    <row r="181" spans="1:5" ht="12.75">
      <c r="A181" s="30" t="s">
        <v>45</v>
      </c>
      <c r="E181" s="31" t="s">
        <v>1419</v>
      </c>
    </row>
    <row r="182" spans="1:5" ht="12.75">
      <c r="A182" t="s">
        <v>46</v>
      </c>
      <c r="E182" s="29" t="s">
        <v>40</v>
      </c>
    </row>
    <row r="183" spans="1:16" ht="12.75">
      <c r="A183" s="18" t="s">
        <v>38</v>
      </c>
      <c s="23" t="s">
        <v>310</v>
      </c>
      <c s="23" t="s">
        <v>1420</v>
      </c>
      <c s="18" t="s">
        <v>40</v>
      </c>
      <c s="24" t="s">
        <v>1421</v>
      </c>
      <c s="25" t="s">
        <v>317</v>
      </c>
      <c s="26">
        <v>3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40</v>
      </c>
    </row>
    <row r="185" spans="1:5" ht="12.75">
      <c r="A185" s="30" t="s">
        <v>45</v>
      </c>
      <c r="E185" s="31" t="s">
        <v>40</v>
      </c>
    </row>
    <row r="186" spans="1:5" ht="12.75">
      <c r="A186" t="s">
        <v>46</v>
      </c>
      <c r="E186" s="29" t="s">
        <v>40</v>
      </c>
    </row>
    <row r="187" spans="1:16" ht="12.75">
      <c r="A187" s="18" t="s">
        <v>38</v>
      </c>
      <c s="23" t="s">
        <v>314</v>
      </c>
      <c s="23" t="s">
        <v>1422</v>
      </c>
      <c s="18" t="s">
        <v>40</v>
      </c>
      <c s="24" t="s">
        <v>1423</v>
      </c>
      <c s="25" t="s">
        <v>317</v>
      </c>
      <c s="26">
        <v>3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40</v>
      </c>
    </row>
    <row r="189" spans="1:5" ht="12.75">
      <c r="A189" s="30" t="s">
        <v>45</v>
      </c>
      <c r="E189" s="31" t="s">
        <v>40</v>
      </c>
    </row>
    <row r="190" spans="1:5" ht="12.75">
      <c r="A190" t="s">
        <v>46</v>
      </c>
      <c r="E190" s="29" t="s">
        <v>40</v>
      </c>
    </row>
    <row r="191" spans="1:16" ht="12.75">
      <c r="A191" s="18" t="s">
        <v>38</v>
      </c>
      <c s="23" t="s">
        <v>321</v>
      </c>
      <c s="23" t="s">
        <v>1424</v>
      </c>
      <c s="18" t="s">
        <v>40</v>
      </c>
      <c s="24" t="s">
        <v>1425</v>
      </c>
      <c s="25" t="s">
        <v>317</v>
      </c>
      <c s="26">
        <v>1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12.75">
      <c r="A192" s="28" t="s">
        <v>43</v>
      </c>
      <c r="E192" s="29" t="s">
        <v>40</v>
      </c>
    </row>
    <row r="193" spans="1:5" ht="12.75">
      <c r="A193" s="30" t="s">
        <v>45</v>
      </c>
      <c r="E193" s="31" t="s">
        <v>40</v>
      </c>
    </row>
    <row r="194" spans="1:5" ht="12.75">
      <c r="A194" t="s">
        <v>46</v>
      </c>
      <c r="E194" s="29" t="s">
        <v>40</v>
      </c>
    </row>
    <row r="195" spans="1:16" ht="12.75">
      <c r="A195" s="18" t="s">
        <v>38</v>
      </c>
      <c s="23" t="s">
        <v>327</v>
      </c>
      <c s="23" t="s">
        <v>1426</v>
      </c>
      <c s="18" t="s">
        <v>40</v>
      </c>
      <c s="24" t="s">
        <v>1427</v>
      </c>
      <c s="25" t="s">
        <v>317</v>
      </c>
      <c s="26">
        <v>2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12.75">
      <c r="A196" s="28" t="s">
        <v>43</v>
      </c>
      <c r="E196" s="29" t="s">
        <v>40</v>
      </c>
    </row>
    <row r="197" spans="1:5" ht="12.75">
      <c r="A197" s="30" t="s">
        <v>45</v>
      </c>
      <c r="E197" s="31" t="s">
        <v>40</v>
      </c>
    </row>
    <row r="198" spans="1:5" ht="12.75">
      <c r="A198" t="s">
        <v>46</v>
      </c>
      <c r="E198" s="29" t="s">
        <v>40</v>
      </c>
    </row>
    <row r="199" spans="1:16" ht="12.75">
      <c r="A199" s="18" t="s">
        <v>38</v>
      </c>
      <c s="23" t="s">
        <v>332</v>
      </c>
      <c s="23" t="s">
        <v>1428</v>
      </c>
      <c s="18" t="s">
        <v>40</v>
      </c>
      <c s="24" t="s">
        <v>1429</v>
      </c>
      <c s="25" t="s">
        <v>317</v>
      </c>
      <c s="26">
        <v>1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12.75">
      <c r="A200" s="28" t="s">
        <v>43</v>
      </c>
      <c r="E200" s="29" t="s">
        <v>40</v>
      </c>
    </row>
    <row r="201" spans="1:5" ht="12.75">
      <c r="A201" s="30" t="s">
        <v>45</v>
      </c>
      <c r="E201" s="31" t="s">
        <v>40</v>
      </c>
    </row>
    <row r="202" spans="1:5" ht="12.75">
      <c r="A202" t="s">
        <v>46</v>
      </c>
      <c r="E202" s="29" t="s">
        <v>40</v>
      </c>
    </row>
    <row r="203" spans="1:16" ht="12.75">
      <c r="A203" s="18" t="s">
        <v>38</v>
      </c>
      <c s="23" t="s">
        <v>338</v>
      </c>
      <c s="23" t="s">
        <v>1430</v>
      </c>
      <c s="18" t="s">
        <v>40</v>
      </c>
      <c s="24" t="s">
        <v>1431</v>
      </c>
      <c s="25" t="s">
        <v>317</v>
      </c>
      <c s="26">
        <v>1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12.75">
      <c r="A204" s="28" t="s">
        <v>43</v>
      </c>
      <c r="E204" s="29" t="s">
        <v>40</v>
      </c>
    </row>
    <row r="205" spans="1:5" ht="12.75">
      <c r="A205" s="30" t="s">
        <v>45</v>
      </c>
      <c r="E205" s="31" t="s">
        <v>40</v>
      </c>
    </row>
    <row r="206" spans="1:5" ht="12.75">
      <c r="A206" t="s">
        <v>46</v>
      </c>
      <c r="E206" s="29" t="s">
        <v>40</v>
      </c>
    </row>
    <row r="207" spans="1:16" ht="12.75">
      <c r="A207" s="18" t="s">
        <v>38</v>
      </c>
      <c s="23" t="s">
        <v>343</v>
      </c>
      <c s="23" t="s">
        <v>1432</v>
      </c>
      <c s="18" t="s">
        <v>40</v>
      </c>
      <c s="24" t="s">
        <v>1433</v>
      </c>
      <c s="25" t="s">
        <v>317</v>
      </c>
      <c s="26">
        <v>1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40</v>
      </c>
    </row>
    <row r="209" spans="1:5" ht="12.75">
      <c r="A209" s="30" t="s">
        <v>45</v>
      </c>
      <c r="E209" s="31" t="s">
        <v>40</v>
      </c>
    </row>
    <row r="210" spans="1:5" ht="12.75">
      <c r="A210" t="s">
        <v>46</v>
      </c>
      <c r="E210" s="29" t="s">
        <v>40</v>
      </c>
    </row>
    <row r="211" spans="1:16" ht="12.75">
      <c r="A211" s="18" t="s">
        <v>38</v>
      </c>
      <c s="23" t="s">
        <v>348</v>
      </c>
      <c s="23" t="s">
        <v>1434</v>
      </c>
      <c s="18" t="s">
        <v>40</v>
      </c>
      <c s="24" t="s">
        <v>1435</v>
      </c>
      <c s="25" t="s">
        <v>317</v>
      </c>
      <c s="26">
        <v>2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40</v>
      </c>
    </row>
    <row r="213" spans="1:5" ht="12.75">
      <c r="A213" s="30" t="s">
        <v>45</v>
      </c>
      <c r="E213" s="31" t="s">
        <v>40</v>
      </c>
    </row>
    <row r="214" spans="1:5" ht="12.75">
      <c r="A214" t="s">
        <v>46</v>
      </c>
      <c r="E214" s="29" t="s">
        <v>40</v>
      </c>
    </row>
    <row r="215" spans="1:16" ht="12.75">
      <c r="A215" s="18" t="s">
        <v>38</v>
      </c>
      <c s="23" t="s">
        <v>351</v>
      </c>
      <c s="23" t="s">
        <v>1436</v>
      </c>
      <c s="18" t="s">
        <v>40</v>
      </c>
      <c s="24" t="s">
        <v>1437</v>
      </c>
      <c s="25" t="s">
        <v>317</v>
      </c>
      <c s="26">
        <v>2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12.75">
      <c r="A216" s="28" t="s">
        <v>43</v>
      </c>
      <c r="E216" s="29" t="s">
        <v>40</v>
      </c>
    </row>
    <row r="217" spans="1:5" ht="12.75">
      <c r="A217" s="30" t="s">
        <v>45</v>
      </c>
      <c r="E217" s="31" t="s">
        <v>40</v>
      </c>
    </row>
    <row r="218" spans="1:5" ht="12.75">
      <c r="A218" t="s">
        <v>46</v>
      </c>
      <c r="E218" s="29" t="s">
        <v>40</v>
      </c>
    </row>
    <row r="219" spans="1:16" ht="12.75">
      <c r="A219" s="18" t="s">
        <v>38</v>
      </c>
      <c s="23" t="s">
        <v>358</v>
      </c>
      <c s="23" t="s">
        <v>1438</v>
      </c>
      <c s="18" t="s">
        <v>40</v>
      </c>
      <c s="24" t="s">
        <v>1439</v>
      </c>
      <c s="25" t="s">
        <v>317</v>
      </c>
      <c s="26">
        <v>2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12.75">
      <c r="A220" s="28" t="s">
        <v>43</v>
      </c>
      <c r="E220" s="29" t="s">
        <v>40</v>
      </c>
    </row>
    <row r="221" spans="1:5" ht="12.75">
      <c r="A221" s="30" t="s">
        <v>45</v>
      </c>
      <c r="E221" s="31" t="s">
        <v>40</v>
      </c>
    </row>
    <row r="222" spans="1:5" ht="12.75">
      <c r="A222" t="s">
        <v>46</v>
      </c>
      <c r="E222" s="29" t="s">
        <v>40</v>
      </c>
    </row>
    <row r="223" spans="1:16" ht="12.75">
      <c r="A223" s="18" t="s">
        <v>38</v>
      </c>
      <c s="23" t="s">
        <v>364</v>
      </c>
      <c s="23" t="s">
        <v>1440</v>
      </c>
      <c s="18" t="s">
        <v>40</v>
      </c>
      <c s="24" t="s">
        <v>1441</v>
      </c>
      <c s="25" t="s">
        <v>317</v>
      </c>
      <c s="26">
        <v>1</v>
      </c>
      <c s="27">
        <v>0</v>
      </c>
      <c s="27">
        <f>ROUND(ROUND(H223,2)*ROUND(G223,3),2)</f>
      </c>
      <c r="O223">
        <f>(I223*21)/100</f>
      </c>
      <c t="s">
        <v>16</v>
      </c>
    </row>
    <row r="224" spans="1:5" ht="12.75">
      <c r="A224" s="28" t="s">
        <v>43</v>
      </c>
      <c r="E224" s="29" t="s">
        <v>40</v>
      </c>
    </row>
    <row r="225" spans="1:5" ht="12.75">
      <c r="A225" s="30" t="s">
        <v>45</v>
      </c>
      <c r="E225" s="31" t="s">
        <v>40</v>
      </c>
    </row>
    <row r="226" spans="1:5" ht="12.75">
      <c r="A226" t="s">
        <v>46</v>
      </c>
      <c r="E226" s="29" t="s">
        <v>40</v>
      </c>
    </row>
    <row r="227" spans="1:16" ht="12.75">
      <c r="A227" s="18" t="s">
        <v>38</v>
      </c>
      <c s="23" t="s">
        <v>370</v>
      </c>
      <c s="23" t="s">
        <v>1442</v>
      </c>
      <c s="18" t="s">
        <v>40</v>
      </c>
      <c s="24" t="s">
        <v>1443</v>
      </c>
      <c s="25" t="s">
        <v>317</v>
      </c>
      <c s="26">
        <v>1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12.75">
      <c r="A228" s="28" t="s">
        <v>43</v>
      </c>
      <c r="E228" s="29" t="s">
        <v>40</v>
      </c>
    </row>
    <row r="229" spans="1:5" ht="12.75">
      <c r="A229" s="30" t="s">
        <v>45</v>
      </c>
      <c r="E229" s="31" t="s">
        <v>40</v>
      </c>
    </row>
    <row r="230" spans="1:5" ht="12.75">
      <c r="A230" t="s">
        <v>46</v>
      </c>
      <c r="E230" s="29" t="s">
        <v>40</v>
      </c>
    </row>
    <row r="231" spans="1:16" ht="12.75">
      <c r="A231" s="18" t="s">
        <v>38</v>
      </c>
      <c s="23" t="s">
        <v>376</v>
      </c>
      <c s="23" t="s">
        <v>1444</v>
      </c>
      <c s="18" t="s">
        <v>40</v>
      </c>
      <c s="24" t="s">
        <v>1445</v>
      </c>
      <c s="25" t="s">
        <v>317</v>
      </c>
      <c s="26">
        <v>1</v>
      </c>
      <c s="27">
        <v>0</v>
      </c>
      <c s="27">
        <f>ROUND(ROUND(H231,2)*ROUND(G231,3),2)</f>
      </c>
      <c r="O231">
        <f>(I231*21)/100</f>
      </c>
      <c t="s">
        <v>16</v>
      </c>
    </row>
    <row r="232" spans="1:5" ht="12.75">
      <c r="A232" s="28" t="s">
        <v>43</v>
      </c>
      <c r="E232" s="29" t="s">
        <v>40</v>
      </c>
    </row>
    <row r="233" spans="1:5" ht="12.75">
      <c r="A233" s="30" t="s">
        <v>45</v>
      </c>
      <c r="E233" s="31" t="s">
        <v>40</v>
      </c>
    </row>
    <row r="234" spans="1:5" ht="12.75">
      <c r="A234" t="s">
        <v>46</v>
      </c>
      <c r="E234" s="29" t="s">
        <v>40</v>
      </c>
    </row>
    <row r="235" spans="1:16" ht="12.75">
      <c r="A235" s="18" t="s">
        <v>38</v>
      </c>
      <c s="23" t="s">
        <v>382</v>
      </c>
      <c s="23" t="s">
        <v>1446</v>
      </c>
      <c s="18" t="s">
        <v>40</v>
      </c>
      <c s="24" t="s">
        <v>1447</v>
      </c>
      <c s="25" t="s">
        <v>317</v>
      </c>
      <c s="26">
        <v>1</v>
      </c>
      <c s="27">
        <v>0</v>
      </c>
      <c s="27">
        <f>ROUND(ROUND(H235,2)*ROUND(G235,3),2)</f>
      </c>
      <c r="O235">
        <f>(I235*21)/100</f>
      </c>
      <c t="s">
        <v>16</v>
      </c>
    </row>
    <row r="236" spans="1:5" ht="12.75">
      <c r="A236" s="28" t="s">
        <v>43</v>
      </c>
      <c r="E236" s="29" t="s">
        <v>40</v>
      </c>
    </row>
    <row r="237" spans="1:5" ht="12.75">
      <c r="A237" s="30" t="s">
        <v>45</v>
      </c>
      <c r="E237" s="31" t="s">
        <v>40</v>
      </c>
    </row>
    <row r="238" spans="1:5" ht="12.75">
      <c r="A238" t="s">
        <v>46</v>
      </c>
      <c r="E238" s="29" t="s">
        <v>40</v>
      </c>
    </row>
    <row r="239" spans="1:16" ht="12.75">
      <c r="A239" s="18" t="s">
        <v>38</v>
      </c>
      <c s="23" t="s">
        <v>388</v>
      </c>
      <c s="23" t="s">
        <v>1448</v>
      </c>
      <c s="18" t="s">
        <v>40</v>
      </c>
      <c s="24" t="s">
        <v>1449</v>
      </c>
      <c s="25" t="s">
        <v>317</v>
      </c>
      <c s="26">
        <v>1</v>
      </c>
      <c s="27">
        <v>0</v>
      </c>
      <c s="27">
        <f>ROUND(ROUND(H239,2)*ROUND(G239,3),2)</f>
      </c>
      <c r="O239">
        <f>(I239*21)/100</f>
      </c>
      <c t="s">
        <v>16</v>
      </c>
    </row>
    <row r="240" spans="1:5" ht="12.75">
      <c r="A240" s="28" t="s">
        <v>43</v>
      </c>
      <c r="E240" s="29" t="s">
        <v>40</v>
      </c>
    </row>
    <row r="241" spans="1:5" ht="12.75">
      <c r="A241" s="30" t="s">
        <v>45</v>
      </c>
      <c r="E241" s="31" t="s">
        <v>40</v>
      </c>
    </row>
    <row r="242" spans="1:5" ht="12.75">
      <c r="A242" t="s">
        <v>46</v>
      </c>
      <c r="E242" s="29" t="s">
        <v>40</v>
      </c>
    </row>
    <row r="243" spans="1:16" ht="12.75">
      <c r="A243" s="18" t="s">
        <v>38</v>
      </c>
      <c s="23" t="s">
        <v>393</v>
      </c>
      <c s="23" t="s">
        <v>1450</v>
      </c>
      <c s="18" t="s">
        <v>40</v>
      </c>
      <c s="24" t="s">
        <v>1451</v>
      </c>
      <c s="25" t="s">
        <v>317</v>
      </c>
      <c s="26">
        <v>1</v>
      </c>
      <c s="27">
        <v>0</v>
      </c>
      <c s="27">
        <f>ROUND(ROUND(H243,2)*ROUND(G243,3),2)</f>
      </c>
      <c r="O243">
        <f>(I243*21)/100</f>
      </c>
      <c t="s">
        <v>16</v>
      </c>
    </row>
    <row r="244" spans="1:5" ht="12.75">
      <c r="A244" s="28" t="s">
        <v>43</v>
      </c>
      <c r="E244" s="29" t="s">
        <v>40</v>
      </c>
    </row>
    <row r="245" spans="1:5" ht="12.75">
      <c r="A245" s="30" t="s">
        <v>45</v>
      </c>
      <c r="E245" s="31" t="s">
        <v>40</v>
      </c>
    </row>
    <row r="246" spans="1:5" ht="12.75">
      <c r="A246" t="s">
        <v>46</v>
      </c>
      <c r="E246" s="29" t="s">
        <v>40</v>
      </c>
    </row>
    <row r="247" spans="1:16" ht="12.75">
      <c r="A247" s="18" t="s">
        <v>38</v>
      </c>
      <c s="23" t="s">
        <v>398</v>
      </c>
      <c s="23" t="s">
        <v>1452</v>
      </c>
      <c s="18" t="s">
        <v>40</v>
      </c>
      <c s="24" t="s">
        <v>1453</v>
      </c>
      <c s="25" t="s">
        <v>317</v>
      </c>
      <c s="26">
        <v>2</v>
      </c>
      <c s="27">
        <v>0</v>
      </c>
      <c s="27">
        <f>ROUND(ROUND(H247,2)*ROUND(G247,3),2)</f>
      </c>
      <c r="O247">
        <f>(I247*21)/100</f>
      </c>
      <c t="s">
        <v>16</v>
      </c>
    </row>
    <row r="248" spans="1:5" ht="12.75">
      <c r="A248" s="28" t="s">
        <v>43</v>
      </c>
      <c r="E248" s="29" t="s">
        <v>40</v>
      </c>
    </row>
    <row r="249" spans="1:5" ht="12.75">
      <c r="A249" s="30" t="s">
        <v>45</v>
      </c>
      <c r="E249" s="31" t="s">
        <v>40</v>
      </c>
    </row>
    <row r="250" spans="1:5" ht="12.75">
      <c r="A250" t="s">
        <v>46</v>
      </c>
      <c r="E250" s="29" t="s">
        <v>40</v>
      </c>
    </row>
    <row r="251" spans="1:16" ht="12.75">
      <c r="A251" s="18" t="s">
        <v>38</v>
      </c>
      <c s="23" t="s">
        <v>401</v>
      </c>
      <c s="23" t="s">
        <v>1454</v>
      </c>
      <c s="18" t="s">
        <v>40</v>
      </c>
      <c s="24" t="s">
        <v>1455</v>
      </c>
      <c s="25" t="s">
        <v>317</v>
      </c>
      <c s="26">
        <v>2</v>
      </c>
      <c s="27">
        <v>0</v>
      </c>
      <c s="27">
        <f>ROUND(ROUND(H251,2)*ROUND(G251,3),2)</f>
      </c>
      <c r="O251">
        <f>(I251*21)/100</f>
      </c>
      <c t="s">
        <v>16</v>
      </c>
    </row>
    <row r="252" spans="1:5" ht="12.75">
      <c r="A252" s="28" t="s">
        <v>43</v>
      </c>
      <c r="E252" s="29" t="s">
        <v>40</v>
      </c>
    </row>
    <row r="253" spans="1:5" ht="12.75">
      <c r="A253" s="30" t="s">
        <v>45</v>
      </c>
      <c r="E253" s="31" t="s">
        <v>40</v>
      </c>
    </row>
    <row r="254" spans="1:5" ht="12.75">
      <c r="A254" t="s">
        <v>46</v>
      </c>
      <c r="E254" s="29" t="s">
        <v>40</v>
      </c>
    </row>
    <row r="255" spans="1:16" ht="12.75">
      <c r="A255" s="18" t="s">
        <v>38</v>
      </c>
      <c s="23" t="s">
        <v>407</v>
      </c>
      <c s="23" t="s">
        <v>1456</v>
      </c>
      <c s="18" t="s">
        <v>40</v>
      </c>
      <c s="24" t="s">
        <v>1457</v>
      </c>
      <c s="25" t="s">
        <v>317</v>
      </c>
      <c s="26">
        <v>2</v>
      </c>
      <c s="27">
        <v>0</v>
      </c>
      <c s="27">
        <f>ROUND(ROUND(H255,2)*ROUND(G255,3),2)</f>
      </c>
      <c r="O255">
        <f>(I255*21)/100</f>
      </c>
      <c t="s">
        <v>16</v>
      </c>
    </row>
    <row r="256" spans="1:5" ht="12.75">
      <c r="A256" s="28" t="s">
        <v>43</v>
      </c>
      <c r="E256" s="29" t="s">
        <v>40</v>
      </c>
    </row>
    <row r="257" spans="1:5" ht="12.75">
      <c r="A257" s="30" t="s">
        <v>45</v>
      </c>
      <c r="E257" s="31" t="s">
        <v>40</v>
      </c>
    </row>
    <row r="258" spans="1:5" ht="12.75">
      <c r="A258" t="s">
        <v>46</v>
      </c>
      <c r="E258" s="29" t="s">
        <v>40</v>
      </c>
    </row>
    <row r="259" spans="1:16" ht="12.75">
      <c r="A259" s="18" t="s">
        <v>38</v>
      </c>
      <c s="23" t="s">
        <v>413</v>
      </c>
      <c s="23" t="s">
        <v>1458</v>
      </c>
      <c s="18" t="s">
        <v>40</v>
      </c>
      <c s="24" t="s">
        <v>1459</v>
      </c>
      <c s="25" t="s">
        <v>317</v>
      </c>
      <c s="26">
        <v>2</v>
      </c>
      <c s="27">
        <v>0</v>
      </c>
      <c s="27">
        <f>ROUND(ROUND(H259,2)*ROUND(G259,3),2)</f>
      </c>
      <c r="O259">
        <f>(I259*21)/100</f>
      </c>
      <c t="s">
        <v>16</v>
      </c>
    </row>
    <row r="260" spans="1:5" ht="12.75">
      <c r="A260" s="28" t="s">
        <v>43</v>
      </c>
      <c r="E260" s="29" t="s">
        <v>40</v>
      </c>
    </row>
    <row r="261" spans="1:5" ht="12.75">
      <c r="A261" s="30" t="s">
        <v>45</v>
      </c>
      <c r="E261" s="31" t="s">
        <v>40</v>
      </c>
    </row>
    <row r="262" spans="1:5" ht="12.75">
      <c r="A262" t="s">
        <v>46</v>
      </c>
      <c r="E262" s="29" t="s">
        <v>40</v>
      </c>
    </row>
    <row r="263" spans="1:16" ht="25.5">
      <c r="A263" s="18" t="s">
        <v>38</v>
      </c>
      <c s="23" t="s">
        <v>419</v>
      </c>
      <c s="23" t="s">
        <v>1460</v>
      </c>
      <c s="18" t="s">
        <v>40</v>
      </c>
      <c s="24" t="s">
        <v>1461</v>
      </c>
      <c s="25" t="s">
        <v>317</v>
      </c>
      <c s="26">
        <v>2</v>
      </c>
      <c s="27">
        <v>0</v>
      </c>
      <c s="27">
        <f>ROUND(ROUND(H263,2)*ROUND(G263,3),2)</f>
      </c>
      <c r="O263">
        <f>(I263*21)/100</f>
      </c>
      <c t="s">
        <v>16</v>
      </c>
    </row>
    <row r="264" spans="1:5" ht="12.75">
      <c r="A264" s="28" t="s">
        <v>43</v>
      </c>
      <c r="E264" s="29" t="s">
        <v>40</v>
      </c>
    </row>
    <row r="265" spans="1:5" ht="12.75">
      <c r="A265" s="30" t="s">
        <v>45</v>
      </c>
      <c r="E265" s="31" t="s">
        <v>40</v>
      </c>
    </row>
    <row r="266" spans="1:5" ht="12.75">
      <c r="A266" t="s">
        <v>46</v>
      </c>
      <c r="E266" s="29" t="s">
        <v>40</v>
      </c>
    </row>
    <row r="267" spans="1:16" ht="12.75">
      <c r="A267" s="18" t="s">
        <v>38</v>
      </c>
      <c s="23" t="s">
        <v>425</v>
      </c>
      <c s="23" t="s">
        <v>1462</v>
      </c>
      <c s="18" t="s">
        <v>40</v>
      </c>
      <c s="24" t="s">
        <v>1463</v>
      </c>
      <c s="25" t="s">
        <v>149</v>
      </c>
      <c s="26">
        <v>187</v>
      </c>
      <c s="27">
        <v>0</v>
      </c>
      <c s="27">
        <f>ROUND(ROUND(H267,2)*ROUND(G267,3),2)</f>
      </c>
      <c r="O267">
        <f>(I267*21)/100</f>
      </c>
      <c t="s">
        <v>16</v>
      </c>
    </row>
    <row r="268" spans="1:5" ht="12.75">
      <c r="A268" s="28" t="s">
        <v>43</v>
      </c>
      <c r="E268" s="29" t="s">
        <v>40</v>
      </c>
    </row>
    <row r="269" spans="1:5" ht="12.75">
      <c r="A269" s="30" t="s">
        <v>45</v>
      </c>
      <c r="E269" s="31" t="s">
        <v>40</v>
      </c>
    </row>
    <row r="270" spans="1:5" ht="12.75">
      <c r="A270" t="s">
        <v>46</v>
      </c>
      <c r="E270" s="29" t="s">
        <v>40</v>
      </c>
    </row>
    <row r="271" spans="1:16" ht="12.75">
      <c r="A271" s="18" t="s">
        <v>38</v>
      </c>
      <c s="23" t="s">
        <v>128</v>
      </c>
      <c s="23" t="s">
        <v>1464</v>
      </c>
      <c s="18" t="s">
        <v>40</v>
      </c>
      <c s="24" t="s">
        <v>1465</v>
      </c>
      <c s="25" t="s">
        <v>149</v>
      </c>
      <c s="26">
        <v>187</v>
      </c>
      <c s="27">
        <v>0</v>
      </c>
      <c s="27">
        <f>ROUND(ROUND(H271,2)*ROUND(G271,3),2)</f>
      </c>
      <c r="O271">
        <f>(I271*21)/100</f>
      </c>
      <c t="s">
        <v>16</v>
      </c>
    </row>
    <row r="272" spans="1:5" ht="12.75">
      <c r="A272" s="28" t="s">
        <v>43</v>
      </c>
      <c r="E272" s="29" t="s">
        <v>40</v>
      </c>
    </row>
    <row r="273" spans="1:5" ht="12.75">
      <c r="A273" s="30" t="s">
        <v>45</v>
      </c>
      <c r="E273" s="31" t="s">
        <v>40</v>
      </c>
    </row>
    <row r="274" spans="1:5" ht="12.75">
      <c r="A274" t="s">
        <v>46</v>
      </c>
      <c r="E274" s="29" t="s">
        <v>40</v>
      </c>
    </row>
    <row r="275" spans="1:16" ht="12.75">
      <c r="A275" s="18" t="s">
        <v>38</v>
      </c>
      <c s="23" t="s">
        <v>211</v>
      </c>
      <c s="23" t="s">
        <v>1466</v>
      </c>
      <c s="18" t="s">
        <v>40</v>
      </c>
      <c s="24" t="s">
        <v>1467</v>
      </c>
      <c s="25" t="s">
        <v>317</v>
      </c>
      <c s="26">
        <v>2</v>
      </c>
      <c s="27">
        <v>0</v>
      </c>
      <c s="27">
        <f>ROUND(ROUND(H275,2)*ROUND(G275,3),2)</f>
      </c>
      <c r="O275">
        <f>(I275*21)/100</f>
      </c>
      <c t="s">
        <v>16</v>
      </c>
    </row>
    <row r="276" spans="1:5" ht="12.75">
      <c r="A276" s="28" t="s">
        <v>43</v>
      </c>
      <c r="E276" s="29" t="s">
        <v>40</v>
      </c>
    </row>
    <row r="277" spans="1:5" ht="12.75">
      <c r="A277" s="30" t="s">
        <v>45</v>
      </c>
      <c r="E277" s="31" t="s">
        <v>40</v>
      </c>
    </row>
    <row r="278" spans="1:5" ht="12.75">
      <c r="A278" t="s">
        <v>46</v>
      </c>
      <c r="E278" s="29" t="s">
        <v>40</v>
      </c>
    </row>
    <row r="279" spans="1:16" ht="12.75">
      <c r="A279" s="18" t="s">
        <v>38</v>
      </c>
      <c s="23" t="s">
        <v>217</v>
      </c>
      <c s="23" t="s">
        <v>1468</v>
      </c>
      <c s="18" t="s">
        <v>40</v>
      </c>
      <c s="24" t="s">
        <v>1469</v>
      </c>
      <c s="25" t="s">
        <v>317</v>
      </c>
      <c s="26">
        <v>2</v>
      </c>
      <c s="27">
        <v>0</v>
      </c>
      <c s="27">
        <f>ROUND(ROUND(H279,2)*ROUND(G279,3),2)</f>
      </c>
      <c r="O279">
        <f>(I279*21)/100</f>
      </c>
      <c t="s">
        <v>16</v>
      </c>
    </row>
    <row r="280" spans="1:5" ht="12.75">
      <c r="A280" s="28" t="s">
        <v>43</v>
      </c>
      <c r="E280" s="29" t="s">
        <v>40</v>
      </c>
    </row>
    <row r="281" spans="1:5" ht="12.75">
      <c r="A281" s="30" t="s">
        <v>45</v>
      </c>
      <c r="E281" s="31" t="s">
        <v>40</v>
      </c>
    </row>
    <row r="282" spans="1:5" ht="12.75">
      <c r="A282" t="s">
        <v>46</v>
      </c>
      <c r="E282" s="29" t="s">
        <v>40</v>
      </c>
    </row>
    <row r="283" spans="1:16" ht="12.75">
      <c r="A283" s="18" t="s">
        <v>38</v>
      </c>
      <c s="23" t="s">
        <v>219</v>
      </c>
      <c s="23" t="s">
        <v>1470</v>
      </c>
      <c s="18" t="s">
        <v>40</v>
      </c>
      <c s="24" t="s">
        <v>1471</v>
      </c>
      <c s="25" t="s">
        <v>317</v>
      </c>
      <c s="26">
        <v>2</v>
      </c>
      <c s="27">
        <v>0</v>
      </c>
      <c s="27">
        <f>ROUND(ROUND(H283,2)*ROUND(G283,3),2)</f>
      </c>
      <c r="O283">
        <f>(I283*21)/100</f>
      </c>
      <c t="s">
        <v>16</v>
      </c>
    </row>
    <row r="284" spans="1:5" ht="12.75">
      <c r="A284" s="28" t="s">
        <v>43</v>
      </c>
      <c r="E284" s="29" t="s">
        <v>40</v>
      </c>
    </row>
    <row r="285" spans="1:5" ht="12.75">
      <c r="A285" s="30" t="s">
        <v>45</v>
      </c>
      <c r="E285" s="31" t="s">
        <v>40</v>
      </c>
    </row>
    <row r="286" spans="1:5" ht="12.75">
      <c r="A286" t="s">
        <v>46</v>
      </c>
      <c r="E286" s="29" t="s">
        <v>40</v>
      </c>
    </row>
    <row r="287" spans="1:16" ht="12.75">
      <c r="A287" s="18" t="s">
        <v>38</v>
      </c>
      <c s="23" t="s">
        <v>223</v>
      </c>
      <c s="23" t="s">
        <v>1472</v>
      </c>
      <c s="18" t="s">
        <v>40</v>
      </c>
      <c s="24" t="s">
        <v>1473</v>
      </c>
      <c s="25" t="s">
        <v>317</v>
      </c>
      <c s="26">
        <v>4</v>
      </c>
      <c s="27">
        <v>0</v>
      </c>
      <c s="27">
        <f>ROUND(ROUND(H287,2)*ROUND(G287,3),2)</f>
      </c>
      <c r="O287">
        <f>(I287*21)/100</f>
      </c>
      <c t="s">
        <v>16</v>
      </c>
    </row>
    <row r="288" spans="1:5" ht="12.75">
      <c r="A288" s="28" t="s">
        <v>43</v>
      </c>
      <c r="E288" s="29" t="s">
        <v>40</v>
      </c>
    </row>
    <row r="289" spans="1:5" ht="12.75">
      <c r="A289" s="30" t="s">
        <v>45</v>
      </c>
      <c r="E289" s="31" t="s">
        <v>40</v>
      </c>
    </row>
    <row r="290" spans="1:5" ht="12.75">
      <c r="A290" t="s">
        <v>46</v>
      </c>
      <c r="E290" s="29" t="s">
        <v>40</v>
      </c>
    </row>
    <row r="291" spans="1:16" ht="12.75">
      <c r="A291" s="18" t="s">
        <v>38</v>
      </c>
      <c s="23" t="s">
        <v>1035</v>
      </c>
      <c s="23" t="s">
        <v>1474</v>
      </c>
      <c s="18" t="s">
        <v>40</v>
      </c>
      <c s="24" t="s">
        <v>1475</v>
      </c>
      <c s="25" t="s">
        <v>317</v>
      </c>
      <c s="26">
        <v>4</v>
      </c>
      <c s="27">
        <v>0</v>
      </c>
      <c s="27">
        <f>ROUND(ROUND(H291,2)*ROUND(G291,3),2)</f>
      </c>
      <c r="O291">
        <f>(I291*21)/100</f>
      </c>
      <c t="s">
        <v>16</v>
      </c>
    </row>
    <row r="292" spans="1:5" ht="12.75">
      <c r="A292" s="28" t="s">
        <v>43</v>
      </c>
      <c r="E292" s="29" t="s">
        <v>40</v>
      </c>
    </row>
    <row r="293" spans="1:5" ht="12.75">
      <c r="A293" s="30" t="s">
        <v>45</v>
      </c>
      <c r="E293" s="31" t="s">
        <v>40</v>
      </c>
    </row>
    <row r="294" spans="1:5" ht="12.75">
      <c r="A294" t="s">
        <v>46</v>
      </c>
      <c r="E294" s="29" t="s">
        <v>40</v>
      </c>
    </row>
    <row r="295" spans="1:16" ht="12.75">
      <c r="A295" s="18" t="s">
        <v>38</v>
      </c>
      <c s="23" t="s">
        <v>1038</v>
      </c>
      <c s="23" t="s">
        <v>1476</v>
      </c>
      <c s="18" t="s">
        <v>40</v>
      </c>
      <c s="24" t="s">
        <v>1477</v>
      </c>
      <c s="25" t="s">
        <v>317</v>
      </c>
      <c s="26">
        <v>4</v>
      </c>
      <c s="27">
        <v>0</v>
      </c>
      <c s="27">
        <f>ROUND(ROUND(H295,2)*ROUND(G295,3),2)</f>
      </c>
      <c r="O295">
        <f>(I295*21)/100</f>
      </c>
      <c t="s">
        <v>16</v>
      </c>
    </row>
    <row r="296" spans="1:5" ht="12.75">
      <c r="A296" s="28" t="s">
        <v>43</v>
      </c>
      <c r="E296" s="29" t="s">
        <v>40</v>
      </c>
    </row>
    <row r="297" spans="1:5" ht="12.75">
      <c r="A297" s="30" t="s">
        <v>45</v>
      </c>
      <c r="E297" s="31" t="s">
        <v>40</v>
      </c>
    </row>
    <row r="298" spans="1:5" ht="12.75">
      <c r="A298" t="s">
        <v>46</v>
      </c>
      <c r="E298" s="29" t="s">
        <v>40</v>
      </c>
    </row>
    <row r="299" spans="1:16" ht="12.75">
      <c r="A299" s="18" t="s">
        <v>38</v>
      </c>
      <c s="23" t="s">
        <v>1043</v>
      </c>
      <c s="23" t="s">
        <v>1478</v>
      </c>
      <c s="18" t="s">
        <v>40</v>
      </c>
      <c s="24" t="s">
        <v>1479</v>
      </c>
      <c s="25" t="s">
        <v>149</v>
      </c>
      <c s="26">
        <v>36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12.75">
      <c r="A300" s="28" t="s">
        <v>43</v>
      </c>
      <c r="E300" s="29" t="s">
        <v>40</v>
      </c>
    </row>
    <row r="301" spans="1:5" ht="12.75">
      <c r="A301" s="30" t="s">
        <v>45</v>
      </c>
      <c r="E301" s="31" t="s">
        <v>40</v>
      </c>
    </row>
    <row r="302" spans="1:5" ht="12.75">
      <c r="A302" t="s">
        <v>46</v>
      </c>
      <c r="E302" s="29" t="s">
        <v>40</v>
      </c>
    </row>
    <row r="303" spans="1:16" ht="12.75">
      <c r="A303" s="18" t="s">
        <v>38</v>
      </c>
      <c s="23" t="s">
        <v>1049</v>
      </c>
      <c s="23" t="s">
        <v>1480</v>
      </c>
      <c s="18" t="s">
        <v>40</v>
      </c>
      <c s="24" t="s">
        <v>1481</v>
      </c>
      <c s="25" t="s">
        <v>149</v>
      </c>
      <c s="26">
        <v>30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12.75">
      <c r="A304" s="28" t="s">
        <v>43</v>
      </c>
      <c r="E304" s="29" t="s">
        <v>40</v>
      </c>
    </row>
    <row r="305" spans="1:5" ht="12.75">
      <c r="A305" s="30" t="s">
        <v>45</v>
      </c>
      <c r="E305" s="31" t="s">
        <v>40</v>
      </c>
    </row>
    <row r="306" spans="1:5" ht="12.75">
      <c r="A306" t="s">
        <v>46</v>
      </c>
      <c r="E306" s="29" t="s">
        <v>40</v>
      </c>
    </row>
    <row r="307" spans="1:16" ht="12.75">
      <c r="A307" s="18" t="s">
        <v>38</v>
      </c>
      <c s="23" t="s">
        <v>1055</v>
      </c>
      <c s="23" t="s">
        <v>1482</v>
      </c>
      <c s="18" t="s">
        <v>40</v>
      </c>
      <c s="24" t="s">
        <v>1483</v>
      </c>
      <c s="25" t="s">
        <v>317</v>
      </c>
      <c s="26">
        <v>2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12.75">
      <c r="A308" s="28" t="s">
        <v>43</v>
      </c>
      <c r="E308" s="29" t="s">
        <v>40</v>
      </c>
    </row>
    <row r="309" spans="1:5" ht="12.75">
      <c r="A309" s="30" t="s">
        <v>45</v>
      </c>
      <c r="E309" s="31" t="s">
        <v>40</v>
      </c>
    </row>
    <row r="310" spans="1:5" ht="12.75">
      <c r="A310" t="s">
        <v>46</v>
      </c>
      <c r="E310" s="29" t="s">
        <v>40</v>
      </c>
    </row>
    <row r="311" spans="1:16" ht="12.75">
      <c r="A311" s="18" t="s">
        <v>38</v>
      </c>
      <c s="23" t="s">
        <v>1060</v>
      </c>
      <c s="23" t="s">
        <v>1484</v>
      </c>
      <c s="18" t="s">
        <v>40</v>
      </c>
      <c s="24" t="s">
        <v>1485</v>
      </c>
      <c s="25" t="s">
        <v>135</v>
      </c>
      <c s="26">
        <v>1.389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12.75">
      <c r="A312" s="28" t="s">
        <v>43</v>
      </c>
      <c r="E312" s="29" t="s">
        <v>40</v>
      </c>
    </row>
    <row r="313" spans="1:5" ht="12.75">
      <c r="A313" s="30" t="s">
        <v>45</v>
      </c>
      <c r="E313" s="31" t="s">
        <v>1486</v>
      </c>
    </row>
    <row r="314" spans="1:5" ht="12.75">
      <c r="A314" t="s">
        <v>46</v>
      </c>
      <c r="E314" s="29" t="s">
        <v>40</v>
      </c>
    </row>
    <row r="315" spans="1:16" ht="12.75">
      <c r="A315" s="18" t="s">
        <v>38</v>
      </c>
      <c s="23" t="s">
        <v>1066</v>
      </c>
      <c s="23" t="s">
        <v>1487</v>
      </c>
      <c s="18" t="s">
        <v>40</v>
      </c>
      <c s="24" t="s">
        <v>1488</v>
      </c>
      <c s="25" t="s">
        <v>317</v>
      </c>
      <c s="26">
        <v>9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12.75">
      <c r="A316" s="28" t="s">
        <v>43</v>
      </c>
      <c r="E316" s="29" t="s">
        <v>40</v>
      </c>
    </row>
    <row r="317" spans="1:5" ht="12.75">
      <c r="A317" s="30" t="s">
        <v>45</v>
      </c>
      <c r="E317" s="31" t="s">
        <v>40</v>
      </c>
    </row>
    <row r="318" spans="1:5" ht="12.75">
      <c r="A318" t="s">
        <v>46</v>
      </c>
      <c r="E318" s="29" t="s">
        <v>40</v>
      </c>
    </row>
    <row r="319" spans="1:16" ht="12.75">
      <c r="A319" s="18" t="s">
        <v>38</v>
      </c>
      <c s="23" t="s">
        <v>1071</v>
      </c>
      <c s="23" t="s">
        <v>1489</v>
      </c>
      <c s="18" t="s">
        <v>40</v>
      </c>
      <c s="24" t="s">
        <v>1490</v>
      </c>
      <c s="25" t="s">
        <v>317</v>
      </c>
      <c s="26">
        <v>2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12.75">
      <c r="A320" s="28" t="s">
        <v>43</v>
      </c>
      <c r="E320" s="29" t="s">
        <v>40</v>
      </c>
    </row>
    <row r="321" spans="1:5" ht="12.75">
      <c r="A321" s="30" t="s">
        <v>45</v>
      </c>
      <c r="E321" s="31" t="s">
        <v>40</v>
      </c>
    </row>
    <row r="322" spans="1:5" ht="12.75">
      <c r="A322" t="s">
        <v>46</v>
      </c>
      <c r="E322" s="29" t="s">
        <v>40</v>
      </c>
    </row>
    <row r="323" spans="1:16" ht="12.75">
      <c r="A323" s="18" t="s">
        <v>38</v>
      </c>
      <c s="23" t="s">
        <v>1076</v>
      </c>
      <c s="23" t="s">
        <v>1491</v>
      </c>
      <c s="18" t="s">
        <v>40</v>
      </c>
      <c s="24" t="s">
        <v>1492</v>
      </c>
      <c s="25" t="s">
        <v>149</v>
      </c>
      <c s="26">
        <v>6.3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12.75">
      <c r="A324" s="28" t="s">
        <v>43</v>
      </c>
      <c r="E324" s="29" t="s">
        <v>40</v>
      </c>
    </row>
    <row r="325" spans="1:5" ht="12.75">
      <c r="A325" s="30" t="s">
        <v>45</v>
      </c>
      <c r="E325" s="31" t="s">
        <v>40</v>
      </c>
    </row>
    <row r="326" spans="1:5" ht="12.75">
      <c r="A326" t="s">
        <v>46</v>
      </c>
      <c r="E326" s="29" t="s">
        <v>40</v>
      </c>
    </row>
    <row r="327" spans="1:16" ht="12.75">
      <c r="A327" s="18" t="s">
        <v>38</v>
      </c>
      <c s="23" t="s">
        <v>1082</v>
      </c>
      <c s="23" t="s">
        <v>1491</v>
      </c>
      <c s="18" t="s">
        <v>22</v>
      </c>
      <c s="24" t="s">
        <v>1492</v>
      </c>
      <c s="25" t="s">
        <v>149</v>
      </c>
      <c s="26">
        <v>6.3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12.75">
      <c r="A328" s="28" t="s">
        <v>43</v>
      </c>
      <c r="E328" s="29" t="s">
        <v>40</v>
      </c>
    </row>
    <row r="329" spans="1:5" ht="12.75">
      <c r="A329" s="30" t="s">
        <v>45</v>
      </c>
      <c r="E329" s="31" t="s">
        <v>40</v>
      </c>
    </row>
    <row r="330" spans="1:5" ht="12.75">
      <c r="A330" t="s">
        <v>46</v>
      </c>
      <c r="E330" s="29" t="s">
        <v>40</v>
      </c>
    </row>
    <row r="331" spans="1:18" ht="12.75" customHeight="1">
      <c r="A331" s="5" t="s">
        <v>36</v>
      </c>
      <c s="5"/>
      <c s="35" t="s">
        <v>33</v>
      </c>
      <c s="5"/>
      <c s="21" t="s">
        <v>1493</v>
      </c>
      <c s="5"/>
      <c s="5"/>
      <c s="5"/>
      <c s="36">
        <f>0+Q331</f>
      </c>
      <c r="O331">
        <f>0+R331</f>
      </c>
      <c r="Q331">
        <f>0+I332+I336</f>
      </c>
      <c>
        <f>0+O332+O336</f>
      </c>
    </row>
    <row r="332" spans="1:16" ht="25.5">
      <c r="A332" s="18" t="s">
        <v>38</v>
      </c>
      <c s="23" t="s">
        <v>1088</v>
      </c>
      <c s="23" t="s">
        <v>1494</v>
      </c>
      <c s="18" t="s">
        <v>40</v>
      </c>
      <c s="24" t="s">
        <v>1495</v>
      </c>
      <c s="25" t="s">
        <v>229</v>
      </c>
      <c s="26">
        <v>3</v>
      </c>
      <c s="27">
        <v>0</v>
      </c>
      <c s="27">
        <f>ROUND(ROUND(H332,2)*ROUND(G332,3),2)</f>
      </c>
      <c r="O332">
        <f>(I332*21)/100</f>
      </c>
      <c t="s">
        <v>16</v>
      </c>
    </row>
    <row r="333" spans="1:5" ht="12.75">
      <c r="A333" s="28" t="s">
        <v>43</v>
      </c>
      <c r="E333" s="29" t="s">
        <v>40</v>
      </c>
    </row>
    <row r="334" spans="1:5" ht="12.75">
      <c r="A334" s="30" t="s">
        <v>45</v>
      </c>
      <c r="E334" s="31" t="s">
        <v>40</v>
      </c>
    </row>
    <row r="335" spans="1:5" ht="12.75">
      <c r="A335" t="s">
        <v>46</v>
      </c>
      <c r="E335" s="29" t="s">
        <v>40</v>
      </c>
    </row>
    <row r="336" spans="1:16" ht="12.75">
      <c r="A336" s="18" t="s">
        <v>38</v>
      </c>
      <c s="23" t="s">
        <v>1093</v>
      </c>
      <c s="23" t="s">
        <v>1496</v>
      </c>
      <c s="18" t="s">
        <v>40</v>
      </c>
      <c s="24" t="s">
        <v>1497</v>
      </c>
      <c s="25" t="s">
        <v>42</v>
      </c>
      <c s="26">
        <v>1</v>
      </c>
      <c s="27">
        <v>0</v>
      </c>
      <c s="27">
        <f>ROUND(ROUND(H336,2)*ROUND(G336,3),2)</f>
      </c>
      <c r="O336">
        <f>(I336*21)/100</f>
      </c>
      <c t="s">
        <v>16</v>
      </c>
    </row>
    <row r="337" spans="1:5" ht="12.75">
      <c r="A337" s="28" t="s">
        <v>43</v>
      </c>
      <c r="E337" s="29" t="s">
        <v>40</v>
      </c>
    </row>
    <row r="338" spans="1:5" ht="12.75">
      <c r="A338" s="30" t="s">
        <v>45</v>
      </c>
      <c r="E338" s="31" t="s">
        <v>40</v>
      </c>
    </row>
    <row r="339" spans="1:5" ht="12.75">
      <c r="A339" t="s">
        <v>46</v>
      </c>
      <c r="E339" s="29" t="s">
        <v>40</v>
      </c>
    </row>
    <row r="340" spans="1:18" ht="12.75" customHeight="1">
      <c r="A340" s="5" t="s">
        <v>36</v>
      </c>
      <c s="5"/>
      <c s="35" t="s">
        <v>1498</v>
      </c>
      <c s="5"/>
      <c s="21" t="s">
        <v>1499</v>
      </c>
      <c s="5"/>
      <c s="5"/>
      <c s="5"/>
      <c s="36">
        <f>0+Q340</f>
      </c>
      <c r="O340">
        <f>0+R340</f>
      </c>
      <c r="Q340">
        <f>0+I341+I345+I349+I353</f>
      </c>
      <c>
        <f>0+O341+O345+O349+O353</f>
      </c>
    </row>
    <row r="341" spans="1:16" ht="12.75">
      <c r="A341" s="18" t="s">
        <v>38</v>
      </c>
      <c s="23" t="s">
        <v>1099</v>
      </c>
      <c s="23" t="s">
        <v>1500</v>
      </c>
      <c s="18" t="s">
        <v>40</v>
      </c>
      <c s="24" t="s">
        <v>1501</v>
      </c>
      <c s="25" t="s">
        <v>118</v>
      </c>
      <c s="26">
        <v>1.575</v>
      </c>
      <c s="27">
        <v>0</v>
      </c>
      <c s="27">
        <f>ROUND(ROUND(H341,2)*ROUND(G341,3),2)</f>
      </c>
      <c r="O341">
        <f>(I341*21)/100</f>
      </c>
      <c t="s">
        <v>16</v>
      </c>
    </row>
    <row r="342" spans="1:5" ht="12.75">
      <c r="A342" s="28" t="s">
        <v>43</v>
      </c>
      <c r="E342" s="29" t="s">
        <v>40</v>
      </c>
    </row>
    <row r="343" spans="1:5" ht="12.75">
      <c r="A343" s="30" t="s">
        <v>45</v>
      </c>
      <c r="E343" s="31" t="s">
        <v>40</v>
      </c>
    </row>
    <row r="344" spans="1:5" ht="12.75">
      <c r="A344" t="s">
        <v>46</v>
      </c>
      <c r="E344" s="29" t="s">
        <v>40</v>
      </c>
    </row>
    <row r="345" spans="1:16" ht="12.75">
      <c r="A345" s="18" t="s">
        <v>38</v>
      </c>
      <c s="23" t="s">
        <v>1105</v>
      </c>
      <c s="23" t="s">
        <v>1502</v>
      </c>
      <c s="18" t="s">
        <v>40</v>
      </c>
      <c s="24" t="s">
        <v>1503</v>
      </c>
      <c s="25" t="s">
        <v>118</v>
      </c>
      <c s="26">
        <v>31.5</v>
      </c>
      <c s="27">
        <v>0</v>
      </c>
      <c s="27">
        <f>ROUND(ROUND(H345,2)*ROUND(G345,3),2)</f>
      </c>
      <c r="O345">
        <f>(I345*21)/100</f>
      </c>
      <c t="s">
        <v>16</v>
      </c>
    </row>
    <row r="346" spans="1:5" ht="12.75">
      <c r="A346" s="28" t="s">
        <v>43</v>
      </c>
      <c r="E346" s="29" t="s">
        <v>40</v>
      </c>
    </row>
    <row r="347" spans="1:5" ht="12.75">
      <c r="A347" s="30" t="s">
        <v>45</v>
      </c>
      <c r="E347" s="31" t="s">
        <v>1504</v>
      </c>
    </row>
    <row r="348" spans="1:5" ht="12.75">
      <c r="A348" t="s">
        <v>46</v>
      </c>
      <c r="E348" s="29" t="s">
        <v>40</v>
      </c>
    </row>
    <row r="349" spans="1:16" ht="12.75">
      <c r="A349" s="18" t="s">
        <v>38</v>
      </c>
      <c s="23" t="s">
        <v>1108</v>
      </c>
      <c s="23" t="s">
        <v>1505</v>
      </c>
      <c s="18" t="s">
        <v>40</v>
      </c>
      <c s="24" t="s">
        <v>1506</v>
      </c>
      <c s="25" t="s">
        <v>118</v>
      </c>
      <c s="26">
        <v>1.575</v>
      </c>
      <c s="27">
        <v>0</v>
      </c>
      <c s="27">
        <f>ROUND(ROUND(H349,2)*ROUND(G349,3),2)</f>
      </c>
      <c r="O349">
        <f>(I349*21)/100</f>
      </c>
      <c t="s">
        <v>16</v>
      </c>
    </row>
    <row r="350" spans="1:5" ht="12.75">
      <c r="A350" s="28" t="s">
        <v>43</v>
      </c>
      <c r="E350" s="29" t="s">
        <v>40</v>
      </c>
    </row>
    <row r="351" spans="1:5" ht="12.75">
      <c r="A351" s="30" t="s">
        <v>45</v>
      </c>
      <c r="E351" s="31" t="s">
        <v>40</v>
      </c>
    </row>
    <row r="352" spans="1:5" ht="12.75">
      <c r="A352" t="s">
        <v>46</v>
      </c>
      <c r="E352" s="29" t="s">
        <v>40</v>
      </c>
    </row>
    <row r="353" spans="1:16" ht="12.75">
      <c r="A353" s="18" t="s">
        <v>38</v>
      </c>
      <c s="23" t="s">
        <v>1111</v>
      </c>
      <c s="23" t="s">
        <v>1507</v>
      </c>
      <c s="18" t="s">
        <v>40</v>
      </c>
      <c s="24" t="s">
        <v>1508</v>
      </c>
      <c s="25" t="s">
        <v>118</v>
      </c>
      <c s="26">
        <v>1.575</v>
      </c>
      <c s="27">
        <v>0</v>
      </c>
      <c s="27">
        <f>ROUND(ROUND(H353,2)*ROUND(G353,3),2)</f>
      </c>
      <c r="O353">
        <f>(I353*21)/100</f>
      </c>
      <c t="s">
        <v>16</v>
      </c>
    </row>
    <row r="354" spans="1:5" ht="12.75">
      <c r="A354" s="28" t="s">
        <v>43</v>
      </c>
      <c r="E354" s="29" t="s">
        <v>40</v>
      </c>
    </row>
    <row r="355" spans="1:5" ht="12.75">
      <c r="A355" s="30" t="s">
        <v>45</v>
      </c>
      <c r="E355" s="31" t="s">
        <v>40</v>
      </c>
    </row>
    <row r="356" spans="1:5" ht="12.75">
      <c r="A356" t="s">
        <v>46</v>
      </c>
      <c r="E356" s="29" t="s">
        <v>40</v>
      </c>
    </row>
    <row r="357" spans="1:18" ht="12.75" customHeight="1">
      <c r="A357" s="5" t="s">
        <v>36</v>
      </c>
      <c s="5"/>
      <c s="35" t="s">
        <v>1509</v>
      </c>
      <c s="5"/>
      <c s="21" t="s">
        <v>1510</v>
      </c>
      <c s="5"/>
      <c s="5"/>
      <c s="5"/>
      <c s="36">
        <f>0+Q357</f>
      </c>
      <c r="O357">
        <f>0+R357</f>
      </c>
      <c r="Q357">
        <f>0+I358</f>
      </c>
      <c>
        <f>0+O358</f>
      </c>
    </row>
    <row r="358" spans="1:16" ht="12.75">
      <c r="A358" s="18" t="s">
        <v>38</v>
      </c>
      <c s="23" t="s">
        <v>1114</v>
      </c>
      <c s="23" t="s">
        <v>1511</v>
      </c>
      <c s="18" t="s">
        <v>40</v>
      </c>
      <c s="24" t="s">
        <v>1512</v>
      </c>
      <c s="25" t="s">
        <v>118</v>
      </c>
      <c s="26">
        <v>3.64</v>
      </c>
      <c s="27">
        <v>0</v>
      </c>
      <c s="27">
        <f>ROUND(ROUND(H358,2)*ROUND(G358,3),2)</f>
      </c>
      <c r="O358">
        <f>(I358*21)/100</f>
      </c>
      <c t="s">
        <v>16</v>
      </c>
    </row>
    <row r="359" spans="1:5" ht="12.75">
      <c r="A359" s="28" t="s">
        <v>43</v>
      </c>
      <c r="E359" s="29" t="s">
        <v>40</v>
      </c>
    </row>
    <row r="360" spans="1:5" ht="12.75">
      <c r="A360" s="30" t="s">
        <v>45</v>
      </c>
      <c r="E360" s="31" t="s">
        <v>40</v>
      </c>
    </row>
    <row r="361" spans="1:5" ht="12.75">
      <c r="A361" t="s">
        <v>46</v>
      </c>
      <c r="E361" s="29" t="s">
        <v>40</v>
      </c>
    </row>
    <row r="362" spans="1:18" ht="12.75" customHeight="1">
      <c r="A362" s="5" t="s">
        <v>36</v>
      </c>
      <c s="5"/>
      <c s="35" t="s">
        <v>1513</v>
      </c>
      <c s="5"/>
      <c s="21" t="s">
        <v>1514</v>
      </c>
      <c s="5"/>
      <c s="5"/>
      <c s="5"/>
      <c s="36">
        <f>0+Q362</f>
      </c>
      <c r="O362">
        <f>0+R362</f>
      </c>
      <c r="Q362">
        <f>0+I363</f>
      </c>
      <c>
        <f>0+O363</f>
      </c>
    </row>
    <row r="363" spans="1:16" ht="12.75">
      <c r="A363" s="18" t="s">
        <v>38</v>
      </c>
      <c s="23" t="s">
        <v>1120</v>
      </c>
      <c s="23" t="s">
        <v>1515</v>
      </c>
      <c s="18" t="s">
        <v>40</v>
      </c>
      <c s="24" t="s">
        <v>1516</v>
      </c>
      <c s="25" t="s">
        <v>42</v>
      </c>
      <c s="26">
        <v>1</v>
      </c>
      <c s="27">
        <v>0</v>
      </c>
      <c s="27">
        <f>ROUND(ROUND(H363,2)*ROUND(G363,3),2)</f>
      </c>
      <c r="O363">
        <f>(I363*21)/100</f>
      </c>
      <c t="s">
        <v>16</v>
      </c>
    </row>
    <row r="364" spans="1:5" ht="12.75">
      <c r="A364" s="28" t="s">
        <v>43</v>
      </c>
      <c r="E364" s="29" t="s">
        <v>40</v>
      </c>
    </row>
    <row r="365" spans="1:5" ht="12.75">
      <c r="A365" s="30" t="s">
        <v>45</v>
      </c>
      <c r="E365" s="31" t="s">
        <v>40</v>
      </c>
    </row>
    <row r="366" spans="1:5" ht="12.75">
      <c r="A366" t="s">
        <v>46</v>
      </c>
      <c r="E366" s="29" t="s">
        <v>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1517</v>
      </c>
      <c s="32">
        <f>0+I8+I17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1517</v>
      </c>
      <c s="5"/>
      <c s="14" t="s">
        <v>1518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797</v>
      </c>
      <c s="18" t="s">
        <v>40</v>
      </c>
      <c s="24" t="s">
        <v>798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76.5">
      <c r="A10" s="28" t="s">
        <v>43</v>
      </c>
      <c r="E10" s="29" t="s">
        <v>1519</v>
      </c>
    </row>
    <row r="11" spans="1:5" ht="12.75">
      <c r="A11" s="30" t="s">
        <v>45</v>
      </c>
      <c r="E11" s="31" t="s">
        <v>112</v>
      </c>
    </row>
    <row r="12" spans="1:5" ht="12.75">
      <c r="A12" t="s">
        <v>46</v>
      </c>
      <c r="E12" s="29" t="s">
        <v>801</v>
      </c>
    </row>
    <row r="13" spans="1:16" ht="12.75">
      <c r="A13" s="18" t="s">
        <v>38</v>
      </c>
      <c s="23" t="s">
        <v>16</v>
      </c>
      <c s="23" t="s">
        <v>1520</v>
      </c>
      <c s="18" t="s">
        <v>40</v>
      </c>
      <c s="24" t="s">
        <v>1521</v>
      </c>
      <c s="25" t="s">
        <v>229</v>
      </c>
      <c s="26">
        <v>36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76.5">
      <c r="A14" s="28" t="s">
        <v>43</v>
      </c>
      <c r="E14" s="29" t="s">
        <v>1522</v>
      </c>
    </row>
    <row r="15" spans="1:5" ht="102">
      <c r="A15" s="30" t="s">
        <v>45</v>
      </c>
      <c r="E15" s="31" t="s">
        <v>1523</v>
      </c>
    </row>
    <row r="16" spans="1:5" ht="12.75">
      <c r="A16" t="s">
        <v>46</v>
      </c>
      <c r="E16" s="29" t="s">
        <v>801</v>
      </c>
    </row>
    <row r="17" spans="1:18" ht="12.75" customHeight="1">
      <c r="A17" s="5" t="s">
        <v>36</v>
      </c>
      <c s="5"/>
      <c s="35" t="s">
        <v>79</v>
      </c>
      <c s="5"/>
      <c s="21" t="s">
        <v>313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8" t="s">
        <v>38</v>
      </c>
      <c s="23" t="s">
        <v>15</v>
      </c>
      <c s="23" t="s">
        <v>1077</v>
      </c>
      <c s="18" t="s">
        <v>40</v>
      </c>
      <c s="24" t="s">
        <v>1078</v>
      </c>
      <c s="25" t="s">
        <v>149</v>
      </c>
      <c s="26">
        <v>120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1524</v>
      </c>
    </row>
    <row r="20" spans="1:5" ht="38.25">
      <c r="A20" s="30" t="s">
        <v>45</v>
      </c>
      <c r="E20" s="31" t="s">
        <v>1525</v>
      </c>
    </row>
    <row r="21" spans="1:5" ht="242.25">
      <c r="A21" t="s">
        <v>46</v>
      </c>
      <c r="E21" s="29" t="s">
        <v>1081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0+I10+I14+I18+I22+I26+I30+I34+I38+I42+I46+I50+I54+I58+I62+I66+I70+I74+I78</f>
      </c>
      <c>
        <f>0+O10+O14+O18+O22+O26+O30+O34+O38+O42+O46+O50+O54+O58+O62+O66+O70+O74+O78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82</v>
      </c>
      <c s="18" t="s">
        <v>64</v>
      </c>
      <c s="24" t="s">
        <v>83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35</v>
      </c>
      <c s="23" t="s">
        <v>84</v>
      </c>
      <c s="18" t="s">
        <v>64</v>
      </c>
      <c s="24" t="s">
        <v>85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86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87</v>
      </c>
      <c s="23" t="s">
        <v>88</v>
      </c>
      <c s="18" t="s">
        <v>64</v>
      </c>
      <c s="24" t="s">
        <v>89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90</v>
      </c>
      <c s="23" t="s">
        <v>91</v>
      </c>
      <c s="18" t="s">
        <v>64</v>
      </c>
      <c s="24" t="s">
        <v>92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93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25.5">
      <c r="A58" s="18" t="s">
        <v>38</v>
      </c>
      <c s="23" t="s">
        <v>94</v>
      </c>
      <c s="23" t="s">
        <v>95</v>
      </c>
      <c s="18" t="s">
        <v>64</v>
      </c>
      <c s="24" t="s">
        <v>96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97</v>
      </c>
      <c s="23" t="s">
        <v>98</v>
      </c>
      <c s="18" t="s">
        <v>64</v>
      </c>
      <c s="24" t="s">
        <v>99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  <row r="66" spans="1:16" ht="25.5">
      <c r="A66" s="18" t="s">
        <v>38</v>
      </c>
      <c s="23" t="s">
        <v>100</v>
      </c>
      <c s="23" t="s">
        <v>101</v>
      </c>
      <c s="18" t="s">
        <v>64</v>
      </c>
      <c s="24" t="s">
        <v>102</v>
      </c>
      <c s="25" t="s">
        <v>42</v>
      </c>
      <c s="26">
        <v>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12.75">
      <c r="A69" t="s">
        <v>46</v>
      </c>
      <c r="E69" s="29" t="s">
        <v>40</v>
      </c>
    </row>
    <row r="70" spans="1:16" ht="25.5">
      <c r="A70" s="18" t="s">
        <v>38</v>
      </c>
      <c s="23" t="s">
        <v>103</v>
      </c>
      <c s="23" t="s">
        <v>104</v>
      </c>
      <c s="18" t="s">
        <v>64</v>
      </c>
      <c s="24" t="s">
        <v>105</v>
      </c>
      <c s="25" t="s">
        <v>42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40</v>
      </c>
    </row>
    <row r="73" spans="1:5" ht="12.75">
      <c r="A73" t="s">
        <v>46</v>
      </c>
      <c r="E73" s="29" t="s">
        <v>40</v>
      </c>
    </row>
    <row r="74" spans="1:16" ht="12.75">
      <c r="A74" s="18" t="s">
        <v>38</v>
      </c>
      <c s="23" t="s">
        <v>106</v>
      </c>
      <c s="23" t="s">
        <v>107</v>
      </c>
      <c s="18" t="s">
        <v>64</v>
      </c>
      <c s="24" t="s">
        <v>108</v>
      </c>
      <c s="25" t="s">
        <v>42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12.75">
      <c r="A77" t="s">
        <v>46</v>
      </c>
      <c r="E77" s="29" t="s">
        <v>40</v>
      </c>
    </row>
    <row r="78" spans="1:16" ht="25.5">
      <c r="A78" s="18" t="s">
        <v>38</v>
      </c>
      <c s="23" t="s">
        <v>109</v>
      </c>
      <c s="23" t="s">
        <v>110</v>
      </c>
      <c s="18" t="s">
        <v>64</v>
      </c>
      <c s="24" t="s">
        <v>85</v>
      </c>
      <c s="25" t="s">
        <v>42</v>
      </c>
      <c s="26">
        <v>1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111</v>
      </c>
    </row>
    <row r="80" spans="1:5" ht="12.75">
      <c r="A80" s="30" t="s">
        <v>45</v>
      </c>
      <c r="E80" s="31" t="s">
        <v>112</v>
      </c>
    </row>
    <row r="81" spans="1:5" ht="12.75">
      <c r="A81" t="s">
        <v>46</v>
      </c>
      <c r="E8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0+O8+O25+O122+O143+O208+O241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113</v>
      </c>
      <c s="32">
        <f>0+I8+I25+I122+I143+I208+I241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113</v>
      </c>
      <c s="5"/>
      <c s="14" t="s">
        <v>114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115</v>
      </c>
      <c s="18" t="s">
        <v>116</v>
      </c>
      <c s="24" t="s">
        <v>117</v>
      </c>
      <c s="25" t="s">
        <v>118</v>
      </c>
      <c s="26">
        <v>931.2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119</v>
      </c>
    </row>
    <row r="11" spans="1:5" ht="165.75">
      <c r="A11" s="30" t="s">
        <v>45</v>
      </c>
      <c r="E11" s="31" t="s">
        <v>120</v>
      </c>
    </row>
    <row r="12" spans="1:5" ht="25.5">
      <c r="A12" t="s">
        <v>46</v>
      </c>
      <c r="E12" s="29" t="s">
        <v>121</v>
      </c>
    </row>
    <row r="13" spans="1:16" ht="12.75">
      <c r="A13" s="18" t="s">
        <v>38</v>
      </c>
      <c s="23" t="s">
        <v>16</v>
      </c>
      <c s="23" t="s">
        <v>115</v>
      </c>
      <c s="18" t="s">
        <v>122</v>
      </c>
      <c s="24" t="s">
        <v>117</v>
      </c>
      <c s="25" t="s">
        <v>118</v>
      </c>
      <c s="26">
        <v>9.189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123</v>
      </c>
    </row>
    <row r="15" spans="1:5" ht="127.5">
      <c r="A15" s="30" t="s">
        <v>45</v>
      </c>
      <c r="E15" s="31" t="s">
        <v>124</v>
      </c>
    </row>
    <row r="16" spans="1:5" ht="25.5">
      <c r="A16" t="s">
        <v>46</v>
      </c>
      <c r="E16" s="29" t="s">
        <v>121</v>
      </c>
    </row>
    <row r="17" spans="1:16" ht="12.75">
      <c r="A17" s="18" t="s">
        <v>38</v>
      </c>
      <c s="23" t="s">
        <v>15</v>
      </c>
      <c s="23" t="s">
        <v>115</v>
      </c>
      <c s="18" t="s">
        <v>125</v>
      </c>
      <c s="24" t="s">
        <v>117</v>
      </c>
      <c s="25" t="s">
        <v>118</v>
      </c>
      <c s="26">
        <v>144.025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126</v>
      </c>
    </row>
    <row r="19" spans="1:5" ht="63.75">
      <c r="A19" s="30" t="s">
        <v>45</v>
      </c>
      <c r="E19" s="31" t="s">
        <v>127</v>
      </c>
    </row>
    <row r="20" spans="1:5" ht="25.5">
      <c r="A20" t="s">
        <v>46</v>
      </c>
      <c r="E20" s="29" t="s">
        <v>121</v>
      </c>
    </row>
    <row r="21" spans="1:16" ht="12.75">
      <c r="A21" s="18" t="s">
        <v>38</v>
      </c>
      <c s="23" t="s">
        <v>128</v>
      </c>
      <c s="23" t="s">
        <v>115</v>
      </c>
      <c s="18" t="s">
        <v>129</v>
      </c>
      <c s="24" t="s">
        <v>117</v>
      </c>
      <c s="25" t="s">
        <v>118</v>
      </c>
      <c s="26">
        <v>11.785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130</v>
      </c>
    </row>
    <row r="23" spans="1:5" ht="76.5">
      <c r="A23" s="30" t="s">
        <v>45</v>
      </c>
      <c r="E23" s="31" t="s">
        <v>131</v>
      </c>
    </row>
    <row r="24" spans="1:5" ht="25.5">
      <c r="A24" t="s">
        <v>46</v>
      </c>
      <c r="E24" s="29" t="s">
        <v>121</v>
      </c>
    </row>
    <row r="25" spans="1:18" ht="12.75" customHeight="1">
      <c r="A25" s="5" t="s">
        <v>36</v>
      </c>
      <c s="5"/>
      <c s="35" t="s">
        <v>22</v>
      </c>
      <c s="5"/>
      <c s="21" t="s">
        <v>132</v>
      </c>
      <c s="5"/>
      <c s="5"/>
      <c s="5"/>
      <c s="36">
        <f>0+Q25</f>
      </c>
      <c r="O25">
        <f>0+R25</f>
      </c>
      <c r="Q25">
        <f>0+I26+I30+I34+I38+I42+I46+I50+I54+I58+I62+I66+I70+I74+I78+I82+I86+I90+I94+I98+I102+I106+I110+I114+I118</f>
      </c>
      <c>
        <f>0+O26+O30+O34+O38+O42+O46+O50+O54+O58+O62+O66+O70+O74+O78+O82+O86+O90+O94+O98+O102+O106+O110+O114+O118</f>
      </c>
    </row>
    <row r="26" spans="1:16" ht="25.5">
      <c r="A26" s="18" t="s">
        <v>38</v>
      </c>
      <c s="23" t="s">
        <v>26</v>
      </c>
      <c s="23" t="s">
        <v>133</v>
      </c>
      <c s="18" t="s">
        <v>116</v>
      </c>
      <c s="24" t="s">
        <v>134</v>
      </c>
      <c s="25" t="s">
        <v>135</v>
      </c>
      <c s="26">
        <v>57.53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51">
      <c r="A27" s="28" t="s">
        <v>43</v>
      </c>
      <c r="E27" s="29" t="s">
        <v>136</v>
      </c>
    </row>
    <row r="28" spans="1:5" ht="38.25">
      <c r="A28" s="30" t="s">
        <v>45</v>
      </c>
      <c r="E28" s="31" t="s">
        <v>137</v>
      </c>
    </row>
    <row r="29" spans="1:5" ht="63.75">
      <c r="A29" t="s">
        <v>46</v>
      </c>
      <c r="E29" s="29" t="s">
        <v>138</v>
      </c>
    </row>
    <row r="30" spans="1:16" ht="25.5">
      <c r="A30" s="18" t="s">
        <v>38</v>
      </c>
      <c s="23" t="s">
        <v>28</v>
      </c>
      <c s="23" t="s">
        <v>133</v>
      </c>
      <c s="18" t="s">
        <v>122</v>
      </c>
      <c s="24" t="s">
        <v>134</v>
      </c>
      <c s="25" t="s">
        <v>135</v>
      </c>
      <c s="26">
        <v>7.936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51">
      <c r="A31" s="28" t="s">
        <v>43</v>
      </c>
      <c r="E31" s="29" t="s">
        <v>139</v>
      </c>
    </row>
    <row r="32" spans="1:5" ht="12.75">
      <c r="A32" s="30" t="s">
        <v>45</v>
      </c>
      <c r="E32" s="31" t="s">
        <v>140</v>
      </c>
    </row>
    <row r="33" spans="1:5" ht="63.75">
      <c r="A33" t="s">
        <v>46</v>
      </c>
      <c r="E33" s="29" t="s">
        <v>138</v>
      </c>
    </row>
    <row r="34" spans="1:16" ht="25.5">
      <c r="A34" s="18" t="s">
        <v>38</v>
      </c>
      <c s="23" t="s">
        <v>30</v>
      </c>
      <c s="23" t="s">
        <v>141</v>
      </c>
      <c s="18" t="s">
        <v>116</v>
      </c>
      <c s="24" t="s">
        <v>142</v>
      </c>
      <c s="25" t="s">
        <v>135</v>
      </c>
      <c s="26">
        <v>115.06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51">
      <c r="A35" s="28" t="s">
        <v>43</v>
      </c>
      <c r="E35" s="29" t="s">
        <v>143</v>
      </c>
    </row>
    <row r="36" spans="1:5" ht="38.25">
      <c r="A36" s="30" t="s">
        <v>45</v>
      </c>
      <c r="E36" s="31" t="s">
        <v>144</v>
      </c>
    </row>
    <row r="37" spans="1:5" ht="63.75">
      <c r="A37" t="s">
        <v>46</v>
      </c>
      <c r="E37" s="29" t="s">
        <v>138</v>
      </c>
    </row>
    <row r="38" spans="1:16" ht="25.5">
      <c r="A38" s="18" t="s">
        <v>38</v>
      </c>
      <c s="23" t="s">
        <v>76</v>
      </c>
      <c s="23" t="s">
        <v>141</v>
      </c>
      <c s="18" t="s">
        <v>122</v>
      </c>
      <c s="24" t="s">
        <v>142</v>
      </c>
      <c s="25" t="s">
        <v>135</v>
      </c>
      <c s="26">
        <v>21.84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51">
      <c r="A39" s="28" t="s">
        <v>43</v>
      </c>
      <c r="E39" s="29" t="s">
        <v>145</v>
      </c>
    </row>
    <row r="40" spans="1:5" ht="12.75">
      <c r="A40" s="30" t="s">
        <v>45</v>
      </c>
      <c r="E40" s="31" t="s">
        <v>146</v>
      </c>
    </row>
    <row r="41" spans="1:5" ht="63.75">
      <c r="A41" t="s">
        <v>46</v>
      </c>
      <c r="E41" s="29" t="s">
        <v>138</v>
      </c>
    </row>
    <row r="42" spans="1:16" ht="25.5">
      <c r="A42" s="18" t="s">
        <v>38</v>
      </c>
      <c s="23" t="s">
        <v>79</v>
      </c>
      <c s="23" t="s">
        <v>147</v>
      </c>
      <c s="18" t="s">
        <v>116</v>
      </c>
      <c s="24" t="s">
        <v>148</v>
      </c>
      <c s="25" t="s">
        <v>149</v>
      </c>
      <c s="26">
        <v>123.5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150</v>
      </c>
    </row>
    <row r="44" spans="1:5" ht="63.75">
      <c r="A44" s="30" t="s">
        <v>45</v>
      </c>
      <c r="E44" s="31" t="s">
        <v>151</v>
      </c>
    </row>
    <row r="45" spans="1:5" ht="63.75">
      <c r="A45" t="s">
        <v>46</v>
      </c>
      <c r="E45" s="29" t="s">
        <v>138</v>
      </c>
    </row>
    <row r="46" spans="1:16" ht="25.5">
      <c r="A46" s="18" t="s">
        <v>38</v>
      </c>
      <c s="23" t="s">
        <v>33</v>
      </c>
      <c s="23" t="s">
        <v>147</v>
      </c>
      <c s="18" t="s">
        <v>122</v>
      </c>
      <c s="24" t="s">
        <v>148</v>
      </c>
      <c s="25" t="s">
        <v>149</v>
      </c>
      <c s="26">
        <v>21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152</v>
      </c>
    </row>
    <row r="48" spans="1:5" ht="38.25">
      <c r="A48" s="30" t="s">
        <v>45</v>
      </c>
      <c r="E48" s="31" t="s">
        <v>153</v>
      </c>
    </row>
    <row r="49" spans="1:5" ht="63.75">
      <c r="A49" t="s">
        <v>46</v>
      </c>
      <c r="E49" s="29" t="s">
        <v>138</v>
      </c>
    </row>
    <row r="50" spans="1:16" ht="12.75">
      <c r="A50" s="18" t="s">
        <v>38</v>
      </c>
      <c s="23" t="s">
        <v>35</v>
      </c>
      <c s="23" t="s">
        <v>154</v>
      </c>
      <c s="18" t="s">
        <v>116</v>
      </c>
      <c s="24" t="s">
        <v>155</v>
      </c>
      <c s="25" t="s">
        <v>149</v>
      </c>
      <c s="26">
        <v>7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51">
      <c r="A51" s="28" t="s">
        <v>43</v>
      </c>
      <c r="E51" s="29" t="s">
        <v>156</v>
      </c>
    </row>
    <row r="52" spans="1:5" ht="12.75">
      <c r="A52" s="30" t="s">
        <v>45</v>
      </c>
      <c r="E52" s="31" t="s">
        <v>157</v>
      </c>
    </row>
    <row r="53" spans="1:5" ht="63.75">
      <c r="A53" t="s">
        <v>46</v>
      </c>
      <c r="E53" s="29" t="s">
        <v>138</v>
      </c>
    </row>
    <row r="54" spans="1:16" ht="12.75">
      <c r="A54" s="18" t="s">
        <v>38</v>
      </c>
      <c s="23" t="s">
        <v>87</v>
      </c>
      <c s="23" t="s">
        <v>154</v>
      </c>
      <c s="18" t="s">
        <v>122</v>
      </c>
      <c s="24" t="s">
        <v>155</v>
      </c>
      <c s="25" t="s">
        <v>149</v>
      </c>
      <c s="26">
        <v>10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51">
      <c r="A55" s="28" t="s">
        <v>43</v>
      </c>
      <c r="E55" s="29" t="s">
        <v>158</v>
      </c>
    </row>
    <row r="56" spans="1:5" ht="12.75">
      <c r="A56" s="30" t="s">
        <v>45</v>
      </c>
      <c r="E56" s="31" t="s">
        <v>159</v>
      </c>
    </row>
    <row r="57" spans="1:5" ht="63.75">
      <c r="A57" t="s">
        <v>46</v>
      </c>
      <c r="E57" s="29" t="s">
        <v>138</v>
      </c>
    </row>
    <row r="58" spans="1:16" ht="12.75">
      <c r="A58" s="18" t="s">
        <v>38</v>
      </c>
      <c s="23" t="s">
        <v>90</v>
      </c>
      <c s="23" t="s">
        <v>160</v>
      </c>
      <c s="18" t="s">
        <v>116</v>
      </c>
      <c s="24" t="s">
        <v>161</v>
      </c>
      <c s="25" t="s">
        <v>135</v>
      </c>
      <c s="26">
        <v>51.339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63.75">
      <c r="A59" s="28" t="s">
        <v>43</v>
      </c>
      <c r="E59" s="29" t="s">
        <v>162</v>
      </c>
    </row>
    <row r="60" spans="1:5" ht="38.25">
      <c r="A60" s="30" t="s">
        <v>45</v>
      </c>
      <c r="E60" s="31" t="s">
        <v>163</v>
      </c>
    </row>
    <row r="61" spans="1:5" ht="12.75">
      <c r="A61" t="s">
        <v>46</v>
      </c>
      <c r="E61" s="29" t="s">
        <v>164</v>
      </c>
    </row>
    <row r="62" spans="1:16" ht="12.75">
      <c r="A62" s="18" t="s">
        <v>38</v>
      </c>
      <c s="23" t="s">
        <v>165</v>
      </c>
      <c s="23" t="s">
        <v>160</v>
      </c>
      <c s="18" t="s">
        <v>122</v>
      </c>
      <c s="24" t="s">
        <v>161</v>
      </c>
      <c s="25" t="s">
        <v>135</v>
      </c>
      <c s="26">
        <v>13.104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63.75">
      <c r="A63" s="28" t="s">
        <v>43</v>
      </c>
      <c r="E63" s="29" t="s">
        <v>166</v>
      </c>
    </row>
    <row r="64" spans="1:5" ht="12.75">
      <c r="A64" s="30" t="s">
        <v>45</v>
      </c>
      <c r="E64" s="31" t="s">
        <v>167</v>
      </c>
    </row>
    <row r="65" spans="1:5" ht="12.75">
      <c r="A65" t="s">
        <v>46</v>
      </c>
      <c r="E65" s="29" t="s">
        <v>164</v>
      </c>
    </row>
    <row r="66" spans="1:16" ht="12.75">
      <c r="A66" s="18" t="s">
        <v>38</v>
      </c>
      <c s="23" t="s">
        <v>94</v>
      </c>
      <c s="23" t="s">
        <v>168</v>
      </c>
      <c s="18" t="s">
        <v>116</v>
      </c>
      <c s="24" t="s">
        <v>169</v>
      </c>
      <c s="25" t="s">
        <v>149</v>
      </c>
      <c s="26">
        <v>121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51">
      <c r="A67" s="28" t="s">
        <v>43</v>
      </c>
      <c r="E67" s="29" t="s">
        <v>170</v>
      </c>
    </row>
    <row r="68" spans="1:5" ht="63.75">
      <c r="A68" s="30" t="s">
        <v>45</v>
      </c>
      <c r="E68" s="31" t="s">
        <v>171</v>
      </c>
    </row>
    <row r="69" spans="1:5" ht="12.75">
      <c r="A69" t="s">
        <v>46</v>
      </c>
      <c r="E69" s="29" t="s">
        <v>164</v>
      </c>
    </row>
    <row r="70" spans="1:16" ht="12.75">
      <c r="A70" s="18" t="s">
        <v>38</v>
      </c>
      <c s="23" t="s">
        <v>97</v>
      </c>
      <c s="23" t="s">
        <v>168</v>
      </c>
      <c s="18" t="s">
        <v>122</v>
      </c>
      <c s="24" t="s">
        <v>169</v>
      </c>
      <c s="25" t="s">
        <v>149</v>
      </c>
      <c s="26">
        <v>20.5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51">
      <c r="A71" s="28" t="s">
        <v>43</v>
      </c>
      <c r="E71" s="29" t="s">
        <v>172</v>
      </c>
    </row>
    <row r="72" spans="1:5" ht="38.25">
      <c r="A72" s="30" t="s">
        <v>45</v>
      </c>
      <c r="E72" s="31" t="s">
        <v>173</v>
      </c>
    </row>
    <row r="73" spans="1:5" ht="12.75">
      <c r="A73" t="s">
        <v>46</v>
      </c>
      <c r="E73" s="29" t="s">
        <v>164</v>
      </c>
    </row>
    <row r="74" spans="1:16" ht="12.75">
      <c r="A74" s="18" t="s">
        <v>38</v>
      </c>
      <c s="23" t="s">
        <v>100</v>
      </c>
      <c s="23" t="s">
        <v>174</v>
      </c>
      <c s="18" t="s">
        <v>116</v>
      </c>
      <c s="24" t="s">
        <v>175</v>
      </c>
      <c s="25" t="s">
        <v>135</v>
      </c>
      <c s="26">
        <v>191.3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51">
      <c r="A75" s="28" t="s">
        <v>43</v>
      </c>
      <c r="E75" s="29" t="s">
        <v>176</v>
      </c>
    </row>
    <row r="76" spans="1:5" ht="25.5">
      <c r="A76" s="30" t="s">
        <v>45</v>
      </c>
      <c r="E76" s="31" t="s">
        <v>177</v>
      </c>
    </row>
    <row r="77" spans="1:5" ht="369.75">
      <c r="A77" t="s">
        <v>46</v>
      </c>
      <c r="E77" s="29" t="s">
        <v>178</v>
      </c>
    </row>
    <row r="78" spans="1:16" ht="12.75">
      <c r="A78" s="18" t="s">
        <v>38</v>
      </c>
      <c s="23" t="s">
        <v>103</v>
      </c>
      <c s="23" t="s">
        <v>174</v>
      </c>
      <c s="18" t="s">
        <v>122</v>
      </c>
      <c s="24" t="s">
        <v>175</v>
      </c>
      <c s="25" t="s">
        <v>135</v>
      </c>
      <c s="26">
        <v>44.4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179</v>
      </c>
    </row>
    <row r="80" spans="1:5" ht="25.5">
      <c r="A80" s="30" t="s">
        <v>45</v>
      </c>
      <c r="E80" s="31" t="s">
        <v>180</v>
      </c>
    </row>
    <row r="81" spans="1:5" ht="369.75">
      <c r="A81" t="s">
        <v>46</v>
      </c>
      <c r="E81" s="29" t="s">
        <v>178</v>
      </c>
    </row>
    <row r="82" spans="1:16" ht="12.75">
      <c r="A82" s="18" t="s">
        <v>38</v>
      </c>
      <c s="23" t="s">
        <v>106</v>
      </c>
      <c s="23" t="s">
        <v>181</v>
      </c>
      <c s="18" t="s">
        <v>40</v>
      </c>
      <c s="24" t="s">
        <v>182</v>
      </c>
      <c s="25" t="s">
        <v>135</v>
      </c>
      <c s="26">
        <v>40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38.25">
      <c r="A83" s="28" t="s">
        <v>43</v>
      </c>
      <c r="E83" s="29" t="s">
        <v>183</v>
      </c>
    </row>
    <row r="84" spans="1:5" ht="51">
      <c r="A84" s="30" t="s">
        <v>45</v>
      </c>
      <c r="E84" s="31" t="s">
        <v>184</v>
      </c>
    </row>
    <row r="85" spans="1:5" ht="318.75">
      <c r="A85" t="s">
        <v>46</v>
      </c>
      <c r="E85" s="29" t="s">
        <v>185</v>
      </c>
    </row>
    <row r="86" spans="1:16" ht="12.75">
      <c r="A86" s="18" t="s">
        <v>38</v>
      </c>
      <c s="23" t="s">
        <v>109</v>
      </c>
      <c s="23" t="s">
        <v>186</v>
      </c>
      <c s="18" t="s">
        <v>40</v>
      </c>
      <c s="24" t="s">
        <v>187</v>
      </c>
      <c s="25" t="s">
        <v>135</v>
      </c>
      <c s="26">
        <v>53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38.25">
      <c r="A87" s="28" t="s">
        <v>43</v>
      </c>
      <c r="E87" s="29" t="s">
        <v>188</v>
      </c>
    </row>
    <row r="88" spans="1:5" ht="76.5">
      <c r="A88" s="30" t="s">
        <v>45</v>
      </c>
      <c r="E88" s="31" t="s">
        <v>189</v>
      </c>
    </row>
    <row r="89" spans="1:5" ht="318.75">
      <c r="A89" t="s">
        <v>46</v>
      </c>
      <c r="E89" s="29" t="s">
        <v>185</v>
      </c>
    </row>
    <row r="90" spans="1:16" ht="12.75">
      <c r="A90" s="18" t="s">
        <v>38</v>
      </c>
      <c s="23" t="s">
        <v>190</v>
      </c>
      <c s="23" t="s">
        <v>191</v>
      </c>
      <c s="18" t="s">
        <v>116</v>
      </c>
      <c s="24" t="s">
        <v>192</v>
      </c>
      <c s="25" t="s">
        <v>135</v>
      </c>
      <c s="26">
        <v>191.3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51">
      <c r="A91" s="28" t="s">
        <v>43</v>
      </c>
      <c r="E91" s="29" t="s">
        <v>193</v>
      </c>
    </row>
    <row r="92" spans="1:5" ht="63.75">
      <c r="A92" s="30" t="s">
        <v>45</v>
      </c>
      <c r="E92" s="31" t="s">
        <v>194</v>
      </c>
    </row>
    <row r="93" spans="1:5" ht="280.5">
      <c r="A93" t="s">
        <v>46</v>
      </c>
      <c r="E93" s="29" t="s">
        <v>195</v>
      </c>
    </row>
    <row r="94" spans="1:16" ht="12.75">
      <c r="A94" s="18" t="s">
        <v>38</v>
      </c>
      <c s="23" t="s">
        <v>196</v>
      </c>
      <c s="23" t="s">
        <v>191</v>
      </c>
      <c s="18" t="s">
        <v>122</v>
      </c>
      <c s="24" t="s">
        <v>192</v>
      </c>
      <c s="25" t="s">
        <v>135</v>
      </c>
      <c s="26">
        <v>44.4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197</v>
      </c>
    </row>
    <row r="96" spans="1:5" ht="12.75">
      <c r="A96" s="30" t="s">
        <v>45</v>
      </c>
      <c r="E96" s="31" t="s">
        <v>198</v>
      </c>
    </row>
    <row r="97" spans="1:5" ht="280.5">
      <c r="A97" t="s">
        <v>46</v>
      </c>
      <c r="E97" s="29" t="s">
        <v>195</v>
      </c>
    </row>
    <row r="98" spans="1:16" ht="12.75">
      <c r="A98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135</v>
      </c>
      <c s="26">
        <v>10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25.5">
      <c r="A99" s="28" t="s">
        <v>43</v>
      </c>
      <c r="E99" s="29" t="s">
        <v>202</v>
      </c>
    </row>
    <row r="100" spans="1:5" ht="63.75">
      <c r="A100" s="30" t="s">
        <v>45</v>
      </c>
      <c r="E100" s="31" t="s">
        <v>203</v>
      </c>
    </row>
    <row r="101" spans="1:5" ht="229.5">
      <c r="A101" t="s">
        <v>46</v>
      </c>
      <c r="E101" s="29" t="s">
        <v>204</v>
      </c>
    </row>
    <row r="102" spans="1:16" ht="12.75">
      <c r="A102" s="18" t="s">
        <v>38</v>
      </c>
      <c s="23" t="s">
        <v>205</v>
      </c>
      <c s="23" t="s">
        <v>206</v>
      </c>
      <c s="18" t="s">
        <v>40</v>
      </c>
      <c s="24" t="s">
        <v>207</v>
      </c>
      <c s="25" t="s">
        <v>135</v>
      </c>
      <c s="26">
        <v>83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25.5">
      <c r="A103" s="28" t="s">
        <v>43</v>
      </c>
      <c r="E103" s="29" t="s">
        <v>208</v>
      </c>
    </row>
    <row r="104" spans="1:5" ht="89.25">
      <c r="A104" s="30" t="s">
        <v>45</v>
      </c>
      <c r="E104" s="31" t="s">
        <v>209</v>
      </c>
    </row>
    <row r="105" spans="1:5" ht="293.25">
      <c r="A105" t="s">
        <v>46</v>
      </c>
      <c r="E105" s="29" t="s">
        <v>210</v>
      </c>
    </row>
    <row r="106" spans="1:16" ht="25.5">
      <c r="A106" s="18" t="s">
        <v>38</v>
      </c>
      <c s="23" t="s">
        <v>211</v>
      </c>
      <c s="23" t="s">
        <v>212</v>
      </c>
      <c s="18" t="s">
        <v>116</v>
      </c>
      <c s="24" t="s">
        <v>213</v>
      </c>
      <c s="25" t="s">
        <v>214</v>
      </c>
      <c s="26">
        <v>23.156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215</v>
      </c>
    </row>
    <row r="109" spans="1:5" ht="25.5">
      <c r="A109" t="s">
        <v>46</v>
      </c>
      <c r="E109" s="29" t="s">
        <v>216</v>
      </c>
    </row>
    <row r="110" spans="1:16" ht="25.5">
      <c r="A110" s="18" t="s">
        <v>38</v>
      </c>
      <c s="23" t="s">
        <v>217</v>
      </c>
      <c s="23" t="s">
        <v>212</v>
      </c>
      <c s="18" t="s">
        <v>122</v>
      </c>
      <c s="24" t="s">
        <v>213</v>
      </c>
      <c s="25" t="s">
        <v>214</v>
      </c>
      <c s="26">
        <v>3.938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218</v>
      </c>
    </row>
    <row r="113" spans="1:5" ht="25.5">
      <c r="A113" t="s">
        <v>46</v>
      </c>
      <c r="E113" s="29" t="s">
        <v>216</v>
      </c>
    </row>
    <row r="114" spans="1:16" ht="12.75">
      <c r="A114" s="18" t="s">
        <v>38</v>
      </c>
      <c s="23" t="s">
        <v>219</v>
      </c>
      <c s="23" t="s">
        <v>220</v>
      </c>
      <c s="18" t="s">
        <v>116</v>
      </c>
      <c s="24" t="s">
        <v>221</v>
      </c>
      <c s="25" t="s">
        <v>214</v>
      </c>
      <c s="26">
        <v>1.181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40</v>
      </c>
    </row>
    <row r="116" spans="1:5" ht="12.75">
      <c r="A116" s="30" t="s">
        <v>45</v>
      </c>
      <c r="E116" s="31" t="s">
        <v>222</v>
      </c>
    </row>
    <row r="117" spans="1:5" ht="25.5">
      <c r="A117" t="s">
        <v>46</v>
      </c>
      <c r="E117" s="29" t="s">
        <v>216</v>
      </c>
    </row>
    <row r="118" spans="1:16" ht="12.75">
      <c r="A118" s="18" t="s">
        <v>38</v>
      </c>
      <c s="23" t="s">
        <v>223</v>
      </c>
      <c s="23" t="s">
        <v>220</v>
      </c>
      <c s="18" t="s">
        <v>122</v>
      </c>
      <c s="24" t="s">
        <v>221</v>
      </c>
      <c s="25" t="s">
        <v>214</v>
      </c>
      <c s="26">
        <v>1.688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40</v>
      </c>
    </row>
    <row r="120" spans="1:5" ht="12.75">
      <c r="A120" s="30" t="s">
        <v>45</v>
      </c>
      <c r="E120" s="31" t="s">
        <v>224</v>
      </c>
    </row>
    <row r="121" spans="1:5" ht="25.5">
      <c r="A121" t="s">
        <v>46</v>
      </c>
      <c r="E121" s="29" t="s">
        <v>216</v>
      </c>
    </row>
    <row r="122" spans="1:18" ht="12.75" customHeight="1">
      <c r="A122" s="5" t="s">
        <v>36</v>
      </c>
      <c s="5"/>
      <c s="35" t="s">
        <v>16</v>
      </c>
      <c s="5"/>
      <c s="21" t="s">
        <v>225</v>
      </c>
      <c s="5"/>
      <c s="5"/>
      <c s="5"/>
      <c s="36">
        <f>0+Q122</f>
      </c>
      <c r="O122">
        <f>0+R122</f>
      </c>
      <c r="Q122">
        <f>0+I123+I127+I131+I135+I139</f>
      </c>
      <c>
        <f>0+O123+O127+O131+O135+O139</f>
      </c>
    </row>
    <row r="123" spans="1:16" ht="12.75">
      <c r="A123" s="18" t="s">
        <v>38</v>
      </c>
      <c s="23" t="s">
        <v>226</v>
      </c>
      <c s="23" t="s">
        <v>227</v>
      </c>
      <c s="18" t="s">
        <v>40</v>
      </c>
      <c s="24" t="s">
        <v>228</v>
      </c>
      <c s="25" t="s">
        <v>229</v>
      </c>
      <c s="26">
        <v>208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230</v>
      </c>
    </row>
    <row r="125" spans="1:5" ht="12.75">
      <c r="A125" s="30" t="s">
        <v>45</v>
      </c>
      <c r="E125" s="31" t="s">
        <v>231</v>
      </c>
    </row>
    <row r="126" spans="1:5" ht="25.5">
      <c r="A126" t="s">
        <v>46</v>
      </c>
      <c r="E126" s="29" t="s">
        <v>232</v>
      </c>
    </row>
    <row r="127" spans="1:16" ht="12.75">
      <c r="A127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149</v>
      </c>
      <c s="26">
        <v>104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89.25">
      <c r="A128" s="28" t="s">
        <v>43</v>
      </c>
      <c r="E128" s="29" t="s">
        <v>236</v>
      </c>
    </row>
    <row r="129" spans="1:5" ht="63.75">
      <c r="A129" s="30" t="s">
        <v>45</v>
      </c>
      <c r="E129" s="31" t="s">
        <v>237</v>
      </c>
    </row>
    <row r="130" spans="1:5" ht="165.75">
      <c r="A130" t="s">
        <v>46</v>
      </c>
      <c r="E130" s="29" t="s">
        <v>238</v>
      </c>
    </row>
    <row r="131" spans="1:16" ht="12.75">
      <c r="A131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149</v>
      </c>
      <c s="26">
        <v>29.5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63.75">
      <c r="A132" s="28" t="s">
        <v>43</v>
      </c>
      <c r="E132" s="29" t="s">
        <v>242</v>
      </c>
    </row>
    <row r="133" spans="1:5" ht="63.75">
      <c r="A133" s="30" t="s">
        <v>45</v>
      </c>
      <c r="E133" s="31" t="s">
        <v>243</v>
      </c>
    </row>
    <row r="134" spans="1:5" ht="165.75">
      <c r="A134" t="s">
        <v>46</v>
      </c>
      <c r="E134" s="29" t="s">
        <v>238</v>
      </c>
    </row>
    <row r="135" spans="1:16" ht="12.75">
      <c r="A135" s="18" t="s">
        <v>38</v>
      </c>
      <c s="23" t="s">
        <v>244</v>
      </c>
      <c s="23" t="s">
        <v>245</v>
      </c>
      <c s="18" t="s">
        <v>116</v>
      </c>
      <c s="24" t="s">
        <v>246</v>
      </c>
      <c s="25" t="s">
        <v>229</v>
      </c>
      <c s="26">
        <v>382.6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63.75">
      <c r="A136" s="28" t="s">
        <v>43</v>
      </c>
      <c r="E136" s="29" t="s">
        <v>247</v>
      </c>
    </row>
    <row r="137" spans="1:5" ht="63.75">
      <c r="A137" s="30" t="s">
        <v>45</v>
      </c>
      <c r="E137" s="31" t="s">
        <v>248</v>
      </c>
    </row>
    <row r="138" spans="1:5" ht="102">
      <c r="A138" t="s">
        <v>46</v>
      </c>
      <c r="E138" s="29" t="s">
        <v>249</v>
      </c>
    </row>
    <row r="139" spans="1:16" ht="12.75">
      <c r="A139" s="18" t="s">
        <v>38</v>
      </c>
      <c s="23" t="s">
        <v>250</v>
      </c>
      <c s="23" t="s">
        <v>245</v>
      </c>
      <c s="18" t="s">
        <v>122</v>
      </c>
      <c s="24" t="s">
        <v>246</v>
      </c>
      <c s="25" t="s">
        <v>229</v>
      </c>
      <c s="26">
        <v>88.8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38.25">
      <c r="A140" s="28" t="s">
        <v>43</v>
      </c>
      <c r="E140" s="29" t="s">
        <v>251</v>
      </c>
    </row>
    <row r="141" spans="1:5" ht="12.75">
      <c r="A141" s="30" t="s">
        <v>45</v>
      </c>
      <c r="E141" s="31" t="s">
        <v>252</v>
      </c>
    </row>
    <row r="142" spans="1:5" ht="102">
      <c r="A142" t="s">
        <v>46</v>
      </c>
      <c r="E142" s="29" t="s">
        <v>249</v>
      </c>
    </row>
    <row r="143" spans="1:18" ht="12.75" customHeight="1">
      <c r="A143" s="5" t="s">
        <v>36</v>
      </c>
      <c s="5"/>
      <c s="35" t="s">
        <v>28</v>
      </c>
      <c s="5"/>
      <c s="21" t="s">
        <v>253</v>
      </c>
      <c s="5"/>
      <c s="5"/>
      <c s="5"/>
      <c s="36">
        <f>0+Q143</f>
      </c>
      <c r="O143">
        <f>0+R143</f>
      </c>
      <c r="Q143">
        <f>0+I144+I148+I152+I156+I160+I164+I168+I172+I176+I180+I184+I188+I192+I196+I200+I204</f>
      </c>
      <c>
        <f>0+O144+O148+O152+O156+O160+O164+O168+O172+O176+O180+O184+O188+O192+O196+O200+O204</f>
      </c>
    </row>
    <row r="144" spans="1:16" ht="12.75">
      <c r="A144" s="18" t="s">
        <v>38</v>
      </c>
      <c s="23" t="s">
        <v>254</v>
      </c>
      <c s="23" t="s">
        <v>255</v>
      </c>
      <c s="18" t="s">
        <v>116</v>
      </c>
      <c s="24" t="s">
        <v>256</v>
      </c>
      <c s="25" t="s">
        <v>229</v>
      </c>
      <c s="26">
        <v>614.5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25.5">
      <c r="A145" s="28" t="s">
        <v>43</v>
      </c>
      <c r="E145" s="29" t="s">
        <v>257</v>
      </c>
    </row>
    <row r="146" spans="1:5" ht="38.25">
      <c r="A146" s="30" t="s">
        <v>45</v>
      </c>
      <c r="E146" s="31" t="s">
        <v>258</v>
      </c>
    </row>
    <row r="147" spans="1:5" ht="51">
      <c r="A147" t="s">
        <v>46</v>
      </c>
      <c r="E147" s="29" t="s">
        <v>259</v>
      </c>
    </row>
    <row r="148" spans="1:16" ht="12.75">
      <c r="A148" s="18" t="s">
        <v>38</v>
      </c>
      <c s="23" t="s">
        <v>260</v>
      </c>
      <c s="23" t="s">
        <v>255</v>
      </c>
      <c s="18" t="s">
        <v>122</v>
      </c>
      <c s="24" t="s">
        <v>256</v>
      </c>
      <c s="25" t="s">
        <v>229</v>
      </c>
      <c s="26">
        <v>117.9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25.5">
      <c r="A149" s="28" t="s">
        <v>43</v>
      </c>
      <c r="E149" s="29" t="s">
        <v>261</v>
      </c>
    </row>
    <row r="150" spans="1:5" ht="12.75">
      <c r="A150" s="30" t="s">
        <v>45</v>
      </c>
      <c r="E150" s="31" t="s">
        <v>262</v>
      </c>
    </row>
    <row r="151" spans="1:5" ht="51">
      <c r="A151" t="s">
        <v>46</v>
      </c>
      <c r="E151" s="29" t="s">
        <v>259</v>
      </c>
    </row>
    <row r="152" spans="1:16" ht="12.75">
      <c r="A152" s="18" t="s">
        <v>38</v>
      </c>
      <c s="23" t="s">
        <v>263</v>
      </c>
      <c s="23" t="s">
        <v>264</v>
      </c>
      <c s="18" t="s">
        <v>116</v>
      </c>
      <c s="24" t="s">
        <v>265</v>
      </c>
      <c s="25" t="s">
        <v>229</v>
      </c>
      <c s="26">
        <v>614.5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25.5">
      <c r="A153" s="28" t="s">
        <v>43</v>
      </c>
      <c r="E153" s="29" t="s">
        <v>266</v>
      </c>
    </row>
    <row r="154" spans="1:5" ht="38.25">
      <c r="A154" s="30" t="s">
        <v>45</v>
      </c>
      <c r="E154" s="31" t="s">
        <v>258</v>
      </c>
    </row>
    <row r="155" spans="1:5" ht="51">
      <c r="A155" t="s">
        <v>46</v>
      </c>
      <c r="E155" s="29" t="s">
        <v>259</v>
      </c>
    </row>
    <row r="156" spans="1:16" ht="12.75">
      <c r="A156" s="18" t="s">
        <v>38</v>
      </c>
      <c s="23" t="s">
        <v>267</v>
      </c>
      <c s="23" t="s">
        <v>264</v>
      </c>
      <c s="18" t="s">
        <v>122</v>
      </c>
      <c s="24" t="s">
        <v>265</v>
      </c>
      <c s="25" t="s">
        <v>229</v>
      </c>
      <c s="26">
        <v>117.9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25.5">
      <c r="A157" s="28" t="s">
        <v>43</v>
      </c>
      <c r="E157" s="29" t="s">
        <v>268</v>
      </c>
    </row>
    <row r="158" spans="1:5" ht="12.75">
      <c r="A158" s="30" t="s">
        <v>45</v>
      </c>
      <c r="E158" s="31" t="s">
        <v>262</v>
      </c>
    </row>
    <row r="159" spans="1:5" ht="51">
      <c r="A159" t="s">
        <v>46</v>
      </c>
      <c r="E159" s="29" t="s">
        <v>259</v>
      </c>
    </row>
    <row r="160" spans="1:16" ht="12.75">
      <c r="A160" s="18" t="s">
        <v>38</v>
      </c>
      <c s="23" t="s">
        <v>269</v>
      </c>
      <c s="23" t="s">
        <v>270</v>
      </c>
      <c s="18" t="s">
        <v>116</v>
      </c>
      <c s="24" t="s">
        <v>271</v>
      </c>
      <c s="25" t="s">
        <v>229</v>
      </c>
      <c s="26">
        <v>462.8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38.25">
      <c r="A161" s="28" t="s">
        <v>43</v>
      </c>
      <c r="E161" s="29" t="s">
        <v>272</v>
      </c>
    </row>
    <row r="162" spans="1:5" ht="38.25">
      <c r="A162" s="30" t="s">
        <v>45</v>
      </c>
      <c r="E162" s="31" t="s">
        <v>273</v>
      </c>
    </row>
    <row r="163" spans="1:5" ht="51">
      <c r="A163" t="s">
        <v>46</v>
      </c>
      <c r="E163" s="29" t="s">
        <v>274</v>
      </c>
    </row>
    <row r="164" spans="1:16" ht="12.75">
      <c r="A164" s="18" t="s">
        <v>38</v>
      </c>
      <c s="23" t="s">
        <v>275</v>
      </c>
      <c s="23" t="s">
        <v>270</v>
      </c>
      <c s="18" t="s">
        <v>122</v>
      </c>
      <c s="24" t="s">
        <v>271</v>
      </c>
      <c s="25" t="s">
        <v>229</v>
      </c>
      <c s="26">
        <v>88.8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38.25">
      <c r="A165" s="28" t="s">
        <v>43</v>
      </c>
      <c r="E165" s="29" t="s">
        <v>276</v>
      </c>
    </row>
    <row r="166" spans="1:5" ht="12.75">
      <c r="A166" s="30" t="s">
        <v>45</v>
      </c>
      <c r="E166" s="31" t="s">
        <v>252</v>
      </c>
    </row>
    <row r="167" spans="1:5" ht="51">
      <c r="A167" t="s">
        <v>46</v>
      </c>
      <c r="E167" s="29" t="s">
        <v>274</v>
      </c>
    </row>
    <row r="168" spans="1:16" ht="12.75">
      <c r="A168" s="18" t="s">
        <v>38</v>
      </c>
      <c s="23" t="s">
        <v>277</v>
      </c>
      <c s="23" t="s">
        <v>278</v>
      </c>
      <c s="18" t="s">
        <v>116</v>
      </c>
      <c s="24" t="s">
        <v>279</v>
      </c>
      <c s="25" t="s">
        <v>229</v>
      </c>
      <c s="26">
        <v>925.6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51">
      <c r="A169" s="28" t="s">
        <v>43</v>
      </c>
      <c r="E169" s="29" t="s">
        <v>280</v>
      </c>
    </row>
    <row r="170" spans="1:5" ht="38.25">
      <c r="A170" s="30" t="s">
        <v>45</v>
      </c>
      <c r="E170" s="31" t="s">
        <v>281</v>
      </c>
    </row>
    <row r="171" spans="1:5" ht="51">
      <c r="A171" t="s">
        <v>46</v>
      </c>
      <c r="E171" s="29" t="s">
        <v>274</v>
      </c>
    </row>
    <row r="172" spans="1:16" ht="12.75">
      <c r="A172" s="18" t="s">
        <v>38</v>
      </c>
      <c s="23" t="s">
        <v>282</v>
      </c>
      <c s="23" t="s">
        <v>278</v>
      </c>
      <c s="18" t="s">
        <v>122</v>
      </c>
      <c s="24" t="s">
        <v>279</v>
      </c>
      <c s="25" t="s">
        <v>229</v>
      </c>
      <c s="26">
        <v>177.6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51">
      <c r="A173" s="28" t="s">
        <v>43</v>
      </c>
      <c r="E173" s="29" t="s">
        <v>283</v>
      </c>
    </row>
    <row r="174" spans="1:5" ht="12.75">
      <c r="A174" s="30" t="s">
        <v>45</v>
      </c>
      <c r="E174" s="31" t="s">
        <v>284</v>
      </c>
    </row>
    <row r="175" spans="1:5" ht="51">
      <c r="A175" t="s">
        <v>46</v>
      </c>
      <c r="E175" s="29" t="s">
        <v>274</v>
      </c>
    </row>
    <row r="176" spans="1:16" ht="12.75">
      <c r="A176" s="18" t="s">
        <v>38</v>
      </c>
      <c s="23" t="s">
        <v>285</v>
      </c>
      <c s="23" t="s">
        <v>286</v>
      </c>
      <c s="18" t="s">
        <v>116</v>
      </c>
      <c s="24" t="s">
        <v>287</v>
      </c>
      <c s="25" t="s">
        <v>229</v>
      </c>
      <c s="26">
        <v>462.8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25.5">
      <c r="A177" s="28" t="s">
        <v>43</v>
      </c>
      <c r="E177" s="29" t="s">
        <v>288</v>
      </c>
    </row>
    <row r="178" spans="1:5" ht="38.25">
      <c r="A178" s="30" t="s">
        <v>45</v>
      </c>
      <c r="E178" s="31" t="s">
        <v>273</v>
      </c>
    </row>
    <row r="179" spans="1:5" ht="140.25">
      <c r="A179" t="s">
        <v>46</v>
      </c>
      <c r="E179" s="29" t="s">
        <v>289</v>
      </c>
    </row>
    <row r="180" spans="1:16" ht="12.75">
      <c r="A180" s="18" t="s">
        <v>38</v>
      </c>
      <c s="23" t="s">
        <v>290</v>
      </c>
      <c s="23" t="s">
        <v>286</v>
      </c>
      <c s="18" t="s">
        <v>122</v>
      </c>
      <c s="24" t="s">
        <v>287</v>
      </c>
      <c s="25" t="s">
        <v>229</v>
      </c>
      <c s="26">
        <v>88.8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25.5">
      <c r="A181" s="28" t="s">
        <v>43</v>
      </c>
      <c r="E181" s="29" t="s">
        <v>291</v>
      </c>
    </row>
    <row r="182" spans="1:5" ht="12.75">
      <c r="A182" s="30" t="s">
        <v>45</v>
      </c>
      <c r="E182" s="31" t="s">
        <v>252</v>
      </c>
    </row>
    <row r="183" spans="1:5" ht="140.25">
      <c r="A183" t="s">
        <v>46</v>
      </c>
      <c r="E183" s="29" t="s">
        <v>289</v>
      </c>
    </row>
    <row r="184" spans="1:16" ht="12.75">
      <c r="A184" s="18" t="s">
        <v>38</v>
      </c>
      <c s="23" t="s">
        <v>292</v>
      </c>
      <c s="23" t="s">
        <v>293</v>
      </c>
      <c s="18" t="s">
        <v>116</v>
      </c>
      <c s="24" t="s">
        <v>294</v>
      </c>
      <c s="25" t="s">
        <v>229</v>
      </c>
      <c s="26">
        <v>462.8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25.5">
      <c r="A185" s="28" t="s">
        <v>43</v>
      </c>
      <c r="E185" s="29" t="s">
        <v>295</v>
      </c>
    </row>
    <row r="186" spans="1:5" ht="38.25">
      <c r="A186" s="30" t="s">
        <v>45</v>
      </c>
      <c r="E186" s="31" t="s">
        <v>273</v>
      </c>
    </row>
    <row r="187" spans="1:5" ht="140.25">
      <c r="A187" t="s">
        <v>46</v>
      </c>
      <c r="E187" s="29" t="s">
        <v>289</v>
      </c>
    </row>
    <row r="188" spans="1:16" ht="12.75">
      <c r="A188" s="18" t="s">
        <v>38</v>
      </c>
      <c s="23" t="s">
        <v>296</v>
      </c>
      <c s="23" t="s">
        <v>293</v>
      </c>
      <c s="18" t="s">
        <v>122</v>
      </c>
      <c s="24" t="s">
        <v>294</v>
      </c>
      <c s="25" t="s">
        <v>229</v>
      </c>
      <c s="26">
        <v>88.8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25.5">
      <c r="A189" s="28" t="s">
        <v>43</v>
      </c>
      <c r="E189" s="29" t="s">
        <v>297</v>
      </c>
    </row>
    <row r="190" spans="1:5" ht="12.75">
      <c r="A190" s="30" t="s">
        <v>45</v>
      </c>
      <c r="E190" s="31" t="s">
        <v>252</v>
      </c>
    </row>
    <row r="191" spans="1:5" ht="140.25">
      <c r="A191" t="s">
        <v>46</v>
      </c>
      <c r="E191" s="29" t="s">
        <v>289</v>
      </c>
    </row>
    <row r="192" spans="1:16" ht="12.75">
      <c r="A192" s="18" t="s">
        <v>38</v>
      </c>
      <c s="23" t="s">
        <v>298</v>
      </c>
      <c s="23" t="s">
        <v>299</v>
      </c>
      <c s="18" t="s">
        <v>116</v>
      </c>
      <c s="24" t="s">
        <v>300</v>
      </c>
      <c s="25" t="s">
        <v>229</v>
      </c>
      <c s="26">
        <v>462.8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25.5">
      <c r="A193" s="28" t="s">
        <v>43</v>
      </c>
      <c r="E193" s="29" t="s">
        <v>301</v>
      </c>
    </row>
    <row r="194" spans="1:5" ht="38.25">
      <c r="A194" s="30" t="s">
        <v>45</v>
      </c>
      <c r="E194" s="31" t="s">
        <v>273</v>
      </c>
    </row>
    <row r="195" spans="1:5" ht="140.25">
      <c r="A195" t="s">
        <v>46</v>
      </c>
      <c r="E195" s="29" t="s">
        <v>289</v>
      </c>
    </row>
    <row r="196" spans="1:16" ht="12.75">
      <c r="A196" s="18" t="s">
        <v>38</v>
      </c>
      <c s="23" t="s">
        <v>302</v>
      </c>
      <c s="23" t="s">
        <v>299</v>
      </c>
      <c s="18" t="s">
        <v>122</v>
      </c>
      <c s="24" t="s">
        <v>300</v>
      </c>
      <c s="25" t="s">
        <v>229</v>
      </c>
      <c s="26">
        <v>88.8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25.5">
      <c r="A197" s="28" t="s">
        <v>43</v>
      </c>
      <c r="E197" s="29" t="s">
        <v>303</v>
      </c>
    </row>
    <row r="198" spans="1:5" ht="12.75">
      <c r="A198" s="30" t="s">
        <v>45</v>
      </c>
      <c r="E198" s="31" t="s">
        <v>252</v>
      </c>
    </row>
    <row r="199" spans="1:5" ht="140.25">
      <c r="A199" t="s">
        <v>46</v>
      </c>
      <c r="E199" s="29" t="s">
        <v>289</v>
      </c>
    </row>
    <row r="200" spans="1:16" ht="12.75">
      <c r="A200" s="18" t="s">
        <v>38</v>
      </c>
      <c s="23" t="s">
        <v>304</v>
      </c>
      <c s="23" t="s">
        <v>305</v>
      </c>
      <c s="18" t="s">
        <v>116</v>
      </c>
      <c s="24" t="s">
        <v>306</v>
      </c>
      <c s="25" t="s">
        <v>149</v>
      </c>
      <c s="26">
        <v>121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51">
      <c r="A201" s="28" t="s">
        <v>43</v>
      </c>
      <c r="E201" s="29" t="s">
        <v>307</v>
      </c>
    </row>
    <row r="202" spans="1:5" ht="12.75">
      <c r="A202" s="30" t="s">
        <v>45</v>
      </c>
      <c r="E202" s="31" t="s">
        <v>308</v>
      </c>
    </row>
    <row r="203" spans="1:5" ht="38.25">
      <c r="A203" t="s">
        <v>46</v>
      </c>
      <c r="E203" s="29" t="s">
        <v>309</v>
      </c>
    </row>
    <row r="204" spans="1:16" ht="12.75">
      <c r="A204" s="18" t="s">
        <v>38</v>
      </c>
      <c s="23" t="s">
        <v>310</v>
      </c>
      <c s="23" t="s">
        <v>305</v>
      </c>
      <c s="18" t="s">
        <v>122</v>
      </c>
      <c s="24" t="s">
        <v>306</v>
      </c>
      <c s="25" t="s">
        <v>149</v>
      </c>
      <c s="26">
        <v>20.5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51">
      <c r="A205" s="28" t="s">
        <v>43</v>
      </c>
      <c r="E205" s="29" t="s">
        <v>311</v>
      </c>
    </row>
    <row r="206" spans="1:5" ht="12.75">
      <c r="A206" s="30" t="s">
        <v>45</v>
      </c>
      <c r="E206" s="31" t="s">
        <v>312</v>
      </c>
    </row>
    <row r="207" spans="1:5" ht="38.25">
      <c r="A207" t="s">
        <v>46</v>
      </c>
      <c r="E207" s="29" t="s">
        <v>309</v>
      </c>
    </row>
    <row r="208" spans="1:18" ht="12.75" customHeight="1">
      <c r="A208" s="5" t="s">
        <v>36</v>
      </c>
      <c s="5"/>
      <c s="35" t="s">
        <v>79</v>
      </c>
      <c s="5"/>
      <c s="21" t="s">
        <v>313</v>
      </c>
      <c s="5"/>
      <c s="5"/>
      <c s="5"/>
      <c s="36">
        <f>0+Q208</f>
      </c>
      <c r="O208">
        <f>0+R208</f>
      </c>
      <c r="Q208">
        <f>0+I209+I213+I217+I221+I225+I229+I233+I237</f>
      </c>
      <c>
        <f>0+O209+O213+O217+O221+O225+O229+O233+O237</f>
      </c>
    </row>
    <row r="209" spans="1:16" ht="12.75">
      <c r="A209" s="18" t="s">
        <v>38</v>
      </c>
      <c s="23" t="s">
        <v>314</v>
      </c>
      <c s="23" t="s">
        <v>315</v>
      </c>
      <c s="18" t="s">
        <v>40</v>
      </c>
      <c s="24" t="s">
        <v>316</v>
      </c>
      <c s="25" t="s">
        <v>317</v>
      </c>
      <c s="26">
        <v>4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38.25">
      <c r="A210" s="28" t="s">
        <v>43</v>
      </c>
      <c r="E210" s="29" t="s">
        <v>318</v>
      </c>
    </row>
    <row r="211" spans="1:5" ht="38.25">
      <c r="A211" s="30" t="s">
        <v>45</v>
      </c>
      <c r="E211" s="31" t="s">
        <v>319</v>
      </c>
    </row>
    <row r="212" spans="1:5" ht="76.5">
      <c r="A212" t="s">
        <v>46</v>
      </c>
      <c r="E212" s="29" t="s">
        <v>320</v>
      </c>
    </row>
    <row r="213" spans="1:16" ht="12.75">
      <c r="A213" s="18" t="s">
        <v>38</v>
      </c>
      <c s="23" t="s">
        <v>321</v>
      </c>
      <c s="23" t="s">
        <v>322</v>
      </c>
      <c s="18" t="s">
        <v>40</v>
      </c>
      <c s="24" t="s">
        <v>323</v>
      </c>
      <c s="25" t="s">
        <v>317</v>
      </c>
      <c s="26">
        <v>5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25.5">
      <c r="A214" s="28" t="s">
        <v>43</v>
      </c>
      <c r="E214" s="29" t="s">
        <v>324</v>
      </c>
    </row>
    <row r="215" spans="1:5" ht="12.75">
      <c r="A215" s="30" t="s">
        <v>45</v>
      </c>
      <c r="E215" s="31" t="s">
        <v>325</v>
      </c>
    </row>
    <row r="216" spans="1:5" ht="12.75">
      <c r="A216" t="s">
        <v>46</v>
      </c>
      <c r="E216" s="29" t="s">
        <v>326</v>
      </c>
    </row>
    <row r="217" spans="1:16" ht="12.75">
      <c r="A217" s="18" t="s">
        <v>38</v>
      </c>
      <c s="23" t="s">
        <v>327</v>
      </c>
      <c s="23" t="s">
        <v>328</v>
      </c>
      <c s="18" t="s">
        <v>40</v>
      </c>
      <c s="24" t="s">
        <v>329</v>
      </c>
      <c s="25" t="s">
        <v>317</v>
      </c>
      <c s="26">
        <v>1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25.5">
      <c r="A218" s="28" t="s">
        <v>43</v>
      </c>
      <c r="E218" s="29" t="s">
        <v>330</v>
      </c>
    </row>
    <row r="219" spans="1:5" ht="12.75">
      <c r="A219" s="30" t="s">
        <v>45</v>
      </c>
      <c r="E219" s="31" t="s">
        <v>331</v>
      </c>
    </row>
    <row r="220" spans="1:5" ht="12.75">
      <c r="A220" t="s">
        <v>46</v>
      </c>
      <c r="E220" s="29" t="s">
        <v>326</v>
      </c>
    </row>
    <row r="221" spans="1:16" ht="12.75">
      <c r="A221" s="18" t="s">
        <v>38</v>
      </c>
      <c s="23" t="s">
        <v>332</v>
      </c>
      <c s="23" t="s">
        <v>333</v>
      </c>
      <c s="18" t="s">
        <v>40</v>
      </c>
      <c s="24" t="s">
        <v>334</v>
      </c>
      <c s="25" t="s">
        <v>317</v>
      </c>
      <c s="26">
        <v>5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51">
      <c r="A222" s="28" t="s">
        <v>43</v>
      </c>
      <c r="E222" s="29" t="s">
        <v>335</v>
      </c>
    </row>
    <row r="223" spans="1:5" ht="38.25">
      <c r="A223" s="30" t="s">
        <v>45</v>
      </c>
      <c r="E223" s="31" t="s">
        <v>336</v>
      </c>
    </row>
    <row r="224" spans="1:5" ht="25.5">
      <c r="A224" t="s">
        <v>46</v>
      </c>
      <c r="E224" s="29" t="s">
        <v>337</v>
      </c>
    </row>
    <row r="225" spans="1:16" ht="12.75">
      <c r="A225" s="18" t="s">
        <v>38</v>
      </c>
      <c s="23" t="s">
        <v>338</v>
      </c>
      <c s="23" t="s">
        <v>339</v>
      </c>
      <c s="18" t="s">
        <v>40</v>
      </c>
      <c s="24" t="s">
        <v>340</v>
      </c>
      <c s="25" t="s">
        <v>317</v>
      </c>
      <c s="26">
        <v>1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51">
      <c r="A226" s="28" t="s">
        <v>43</v>
      </c>
      <c r="E226" s="29" t="s">
        <v>341</v>
      </c>
    </row>
    <row r="227" spans="1:5" ht="12.75">
      <c r="A227" s="30" t="s">
        <v>45</v>
      </c>
      <c r="E227" s="31" t="s">
        <v>342</v>
      </c>
    </row>
    <row r="228" spans="1:5" ht="25.5">
      <c r="A228" t="s">
        <v>46</v>
      </c>
      <c r="E228" s="29" t="s">
        <v>337</v>
      </c>
    </row>
    <row r="229" spans="1:16" ht="12.75">
      <c r="A229" s="18" t="s">
        <v>38</v>
      </c>
      <c s="23" t="s">
        <v>343</v>
      </c>
      <c s="23" t="s">
        <v>344</v>
      </c>
      <c s="18" t="s">
        <v>116</v>
      </c>
      <c s="24" t="s">
        <v>345</v>
      </c>
      <c s="25" t="s">
        <v>317</v>
      </c>
      <c s="26">
        <v>5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12.75">
      <c r="A230" s="28" t="s">
        <v>43</v>
      </c>
      <c r="E230" s="29" t="s">
        <v>346</v>
      </c>
    </row>
    <row r="231" spans="1:5" ht="12.75">
      <c r="A231" s="30" t="s">
        <v>45</v>
      </c>
      <c r="E231" s="31" t="s">
        <v>347</v>
      </c>
    </row>
    <row r="232" spans="1:5" ht="25.5">
      <c r="A232" t="s">
        <v>46</v>
      </c>
      <c r="E232" s="29" t="s">
        <v>337</v>
      </c>
    </row>
    <row r="233" spans="1:16" ht="12.75">
      <c r="A233" s="18" t="s">
        <v>38</v>
      </c>
      <c s="23" t="s">
        <v>348</v>
      </c>
      <c s="23" t="s">
        <v>344</v>
      </c>
      <c s="18" t="s">
        <v>122</v>
      </c>
      <c s="24" t="s">
        <v>345</v>
      </c>
      <c s="25" t="s">
        <v>317</v>
      </c>
      <c s="26">
        <v>3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349</v>
      </c>
    </row>
    <row r="235" spans="1:5" ht="12.75">
      <c r="A235" s="30" t="s">
        <v>45</v>
      </c>
      <c r="E235" s="31" t="s">
        <v>350</v>
      </c>
    </row>
    <row r="236" spans="1:5" ht="25.5">
      <c r="A236" t="s">
        <v>46</v>
      </c>
      <c r="E236" s="29" t="s">
        <v>337</v>
      </c>
    </row>
    <row r="237" spans="1:16" ht="12.75">
      <c r="A237" s="18" t="s">
        <v>38</v>
      </c>
      <c s="23" t="s">
        <v>351</v>
      </c>
      <c s="23" t="s">
        <v>352</v>
      </c>
      <c s="18" t="s">
        <v>40</v>
      </c>
      <c s="24" t="s">
        <v>353</v>
      </c>
      <c s="25" t="s">
        <v>317</v>
      </c>
      <c s="26">
        <v>3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38.25">
      <c r="A238" s="28" t="s">
        <v>43</v>
      </c>
      <c r="E238" s="29" t="s">
        <v>354</v>
      </c>
    </row>
    <row r="239" spans="1:5" ht="12.75">
      <c r="A239" s="30" t="s">
        <v>45</v>
      </c>
      <c r="E239" s="31" t="s">
        <v>355</v>
      </c>
    </row>
    <row r="240" spans="1:5" ht="51">
      <c r="A240" t="s">
        <v>46</v>
      </c>
      <c r="E240" s="29" t="s">
        <v>356</v>
      </c>
    </row>
    <row r="241" spans="1:18" ht="12.75" customHeight="1">
      <c r="A241" s="5" t="s">
        <v>36</v>
      </c>
      <c s="5"/>
      <c s="35" t="s">
        <v>33</v>
      </c>
      <c s="5"/>
      <c s="21" t="s">
        <v>357</v>
      </c>
      <c s="5"/>
      <c s="5"/>
      <c s="5"/>
      <c s="36">
        <f>0+Q241</f>
      </c>
      <c r="O241">
        <f>0+R241</f>
      </c>
      <c r="Q241">
        <f>0+I242+I246+I250+I254+I258+I262+I266+I270+I274+I278+I282+I286+I290</f>
      </c>
      <c>
        <f>0+O242+O246+O250+O254+O258+O262+O266+O270+O274+O278+O282+O286+O290</f>
      </c>
    </row>
    <row r="242" spans="1:16" ht="12.75">
      <c r="A242" s="18" t="s">
        <v>38</v>
      </c>
      <c s="23" t="s">
        <v>358</v>
      </c>
      <c s="23" t="s">
        <v>359</v>
      </c>
      <c s="18" t="s">
        <v>40</v>
      </c>
      <c s="24" t="s">
        <v>360</v>
      </c>
      <c s="25" t="s">
        <v>317</v>
      </c>
      <c s="26">
        <v>1</v>
      </c>
      <c s="27">
        <v>0</v>
      </c>
      <c s="27">
        <f>ROUND(ROUND(H242,2)*ROUND(G242,3),2)</f>
      </c>
      <c r="O242">
        <f>(I242*21)/100</f>
      </c>
      <c t="s">
        <v>16</v>
      </c>
    </row>
    <row r="243" spans="1:5" ht="38.25">
      <c r="A243" s="28" t="s">
        <v>43</v>
      </c>
      <c r="E243" s="29" t="s">
        <v>361</v>
      </c>
    </row>
    <row r="244" spans="1:5" ht="12.75">
      <c r="A244" s="30" t="s">
        <v>45</v>
      </c>
      <c r="E244" s="31" t="s">
        <v>362</v>
      </c>
    </row>
    <row r="245" spans="1:5" ht="63.75">
      <c r="A245" t="s">
        <v>46</v>
      </c>
      <c r="E245" s="29" t="s">
        <v>363</v>
      </c>
    </row>
    <row r="246" spans="1:16" ht="25.5">
      <c r="A246" s="18" t="s">
        <v>38</v>
      </c>
      <c s="23" t="s">
        <v>364</v>
      </c>
      <c s="23" t="s">
        <v>365</v>
      </c>
      <c s="18" t="s">
        <v>40</v>
      </c>
      <c s="24" t="s">
        <v>366</v>
      </c>
      <c s="25" t="s">
        <v>317</v>
      </c>
      <c s="26">
        <v>5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12.75">
      <c r="A247" s="28" t="s">
        <v>43</v>
      </c>
      <c r="E247" s="29" t="s">
        <v>367</v>
      </c>
    </row>
    <row r="248" spans="1:5" ht="76.5">
      <c r="A248" s="30" t="s">
        <v>45</v>
      </c>
      <c r="E248" s="31" t="s">
        <v>368</v>
      </c>
    </row>
    <row r="249" spans="1:5" ht="25.5">
      <c r="A249" t="s">
        <v>46</v>
      </c>
      <c r="E249" s="29" t="s">
        <v>369</v>
      </c>
    </row>
    <row r="250" spans="1:16" ht="12.75">
      <c r="A250" s="18" t="s">
        <v>38</v>
      </c>
      <c s="23" t="s">
        <v>370</v>
      </c>
      <c s="23" t="s">
        <v>371</v>
      </c>
      <c s="18" t="s">
        <v>40</v>
      </c>
      <c s="24" t="s">
        <v>372</v>
      </c>
      <c s="25" t="s">
        <v>317</v>
      </c>
      <c s="26">
        <v>3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12.75">
      <c r="A251" s="28" t="s">
        <v>43</v>
      </c>
      <c r="E251" s="29" t="s">
        <v>373</v>
      </c>
    </row>
    <row r="252" spans="1:5" ht="51">
      <c r="A252" s="30" t="s">
        <v>45</v>
      </c>
      <c r="E252" s="31" t="s">
        <v>374</v>
      </c>
    </row>
    <row r="253" spans="1:5" ht="25.5">
      <c r="A253" t="s">
        <v>46</v>
      </c>
      <c r="E253" s="29" t="s">
        <v>375</v>
      </c>
    </row>
    <row r="254" spans="1:16" ht="25.5">
      <c r="A254" s="18" t="s">
        <v>38</v>
      </c>
      <c s="23" t="s">
        <v>376</v>
      </c>
      <c s="23" t="s">
        <v>377</v>
      </c>
      <c s="18" t="s">
        <v>40</v>
      </c>
      <c s="24" t="s">
        <v>378</v>
      </c>
      <c s="25" t="s">
        <v>317</v>
      </c>
      <c s="26">
        <v>5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12.75">
      <c r="A255" s="28" t="s">
        <v>43</v>
      </c>
      <c r="E255" s="29" t="s">
        <v>379</v>
      </c>
    </row>
    <row r="256" spans="1:5" ht="76.5">
      <c r="A256" s="30" t="s">
        <v>45</v>
      </c>
      <c r="E256" s="31" t="s">
        <v>380</v>
      </c>
    </row>
    <row r="257" spans="1:5" ht="25.5">
      <c r="A257" t="s">
        <v>46</v>
      </c>
      <c r="E257" s="29" t="s">
        <v>381</v>
      </c>
    </row>
    <row r="258" spans="1:16" ht="25.5">
      <c r="A258" s="18" t="s">
        <v>38</v>
      </c>
      <c s="23" t="s">
        <v>382</v>
      </c>
      <c s="23" t="s">
        <v>383</v>
      </c>
      <c s="18" t="s">
        <v>40</v>
      </c>
      <c s="24" t="s">
        <v>384</v>
      </c>
      <c s="25" t="s">
        <v>229</v>
      </c>
      <c s="26">
        <v>17.189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12.75">
      <c r="A259" s="28" t="s">
        <v>43</v>
      </c>
      <c r="E259" s="29" t="s">
        <v>385</v>
      </c>
    </row>
    <row r="260" spans="1:5" ht="12.75">
      <c r="A260" s="30" t="s">
        <v>45</v>
      </c>
      <c r="E260" s="31" t="s">
        <v>386</v>
      </c>
    </row>
    <row r="261" spans="1:5" ht="38.25">
      <c r="A261" t="s">
        <v>46</v>
      </c>
      <c r="E261" s="29" t="s">
        <v>387</v>
      </c>
    </row>
    <row r="262" spans="1:16" ht="25.5">
      <c r="A262" s="18" t="s">
        <v>38</v>
      </c>
      <c s="23" t="s">
        <v>388</v>
      </c>
      <c s="23" t="s">
        <v>389</v>
      </c>
      <c s="18" t="s">
        <v>40</v>
      </c>
      <c s="24" t="s">
        <v>390</v>
      </c>
      <c s="25" t="s">
        <v>229</v>
      </c>
      <c s="26">
        <v>17.189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12.75">
      <c r="A263" s="28" t="s">
        <v>43</v>
      </c>
      <c r="E263" s="29" t="s">
        <v>391</v>
      </c>
    </row>
    <row r="264" spans="1:5" ht="76.5">
      <c r="A264" s="30" t="s">
        <v>45</v>
      </c>
      <c r="E264" s="31" t="s">
        <v>392</v>
      </c>
    </row>
    <row r="265" spans="1:5" ht="38.25">
      <c r="A265" t="s">
        <v>46</v>
      </c>
      <c r="E265" s="29" t="s">
        <v>387</v>
      </c>
    </row>
    <row r="266" spans="1:16" ht="12.75">
      <c r="A266" s="18" t="s">
        <v>38</v>
      </c>
      <c s="23" t="s">
        <v>393</v>
      </c>
      <c s="23" t="s">
        <v>394</v>
      </c>
      <c s="18" t="s">
        <v>116</v>
      </c>
      <c s="24" t="s">
        <v>395</v>
      </c>
      <c s="25" t="s">
        <v>149</v>
      </c>
      <c s="26">
        <v>121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63.75">
      <c r="A267" s="28" t="s">
        <v>43</v>
      </c>
      <c r="E267" s="29" t="s">
        <v>396</v>
      </c>
    </row>
    <row r="268" spans="1:5" ht="63.75">
      <c r="A268" s="30" t="s">
        <v>45</v>
      </c>
      <c r="E268" s="31" t="s">
        <v>171</v>
      </c>
    </row>
    <row r="269" spans="1:5" ht="51">
      <c r="A269" t="s">
        <v>46</v>
      </c>
      <c r="E269" s="29" t="s">
        <v>397</v>
      </c>
    </row>
    <row r="270" spans="1:16" ht="12.75">
      <c r="A270" s="18" t="s">
        <v>38</v>
      </c>
      <c s="23" t="s">
        <v>398</v>
      </c>
      <c s="23" t="s">
        <v>394</v>
      </c>
      <c s="18" t="s">
        <v>122</v>
      </c>
      <c s="24" t="s">
        <v>395</v>
      </c>
      <c s="25" t="s">
        <v>149</v>
      </c>
      <c s="26">
        <v>19.78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63.75">
      <c r="A271" s="28" t="s">
        <v>43</v>
      </c>
      <c r="E271" s="29" t="s">
        <v>399</v>
      </c>
    </row>
    <row r="272" spans="1:5" ht="38.25">
      <c r="A272" s="30" t="s">
        <v>45</v>
      </c>
      <c r="E272" s="31" t="s">
        <v>400</v>
      </c>
    </row>
    <row r="273" spans="1:5" ht="51">
      <c r="A273" t="s">
        <v>46</v>
      </c>
      <c r="E273" s="29" t="s">
        <v>397</v>
      </c>
    </row>
    <row r="274" spans="1:16" ht="12.75">
      <c r="A274" s="18" t="s">
        <v>38</v>
      </c>
      <c s="23" t="s">
        <v>401</v>
      </c>
      <c s="23" t="s">
        <v>402</v>
      </c>
      <c s="18" t="s">
        <v>40</v>
      </c>
      <c s="24" t="s">
        <v>403</v>
      </c>
      <c s="25" t="s">
        <v>149</v>
      </c>
      <c s="26">
        <v>110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38.25">
      <c r="A275" s="28" t="s">
        <v>43</v>
      </c>
      <c r="E275" s="29" t="s">
        <v>404</v>
      </c>
    </row>
    <row r="276" spans="1:5" ht="63.75">
      <c r="A276" s="30" t="s">
        <v>45</v>
      </c>
      <c r="E276" s="31" t="s">
        <v>405</v>
      </c>
    </row>
    <row r="277" spans="1:5" ht="51">
      <c r="A277" t="s">
        <v>46</v>
      </c>
      <c r="E277" s="29" t="s">
        <v>406</v>
      </c>
    </row>
    <row r="278" spans="1:16" ht="12.75">
      <c r="A278" s="18" t="s">
        <v>38</v>
      </c>
      <c s="23" t="s">
        <v>407</v>
      </c>
      <c s="23" t="s">
        <v>408</v>
      </c>
      <c s="18" t="s">
        <v>40</v>
      </c>
      <c s="24" t="s">
        <v>409</v>
      </c>
      <c s="25" t="s">
        <v>149</v>
      </c>
      <c s="26">
        <v>32.2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25.5">
      <c r="A279" s="28" t="s">
        <v>43</v>
      </c>
      <c r="E279" s="29" t="s">
        <v>410</v>
      </c>
    </row>
    <row r="280" spans="1:5" ht="63.75">
      <c r="A280" s="30" t="s">
        <v>45</v>
      </c>
      <c r="E280" s="31" t="s">
        <v>411</v>
      </c>
    </row>
    <row r="281" spans="1:5" ht="25.5">
      <c r="A281" t="s">
        <v>46</v>
      </c>
      <c r="E281" s="29" t="s">
        <v>412</v>
      </c>
    </row>
    <row r="282" spans="1:16" ht="12.75">
      <c r="A282" s="18" t="s">
        <v>38</v>
      </c>
      <c s="23" t="s">
        <v>413</v>
      </c>
      <c s="23" t="s">
        <v>414</v>
      </c>
      <c s="18" t="s">
        <v>40</v>
      </c>
      <c s="24" t="s">
        <v>415</v>
      </c>
      <c s="25" t="s">
        <v>149</v>
      </c>
      <c s="26">
        <v>32.2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12.75">
      <c r="A283" s="28" t="s">
        <v>43</v>
      </c>
      <c r="E283" s="29" t="s">
        <v>416</v>
      </c>
    </row>
    <row r="284" spans="1:5" ht="12.75">
      <c r="A284" s="30" t="s">
        <v>45</v>
      </c>
      <c r="E284" s="31" t="s">
        <v>417</v>
      </c>
    </row>
    <row r="285" spans="1:5" ht="38.25">
      <c r="A285" t="s">
        <v>46</v>
      </c>
      <c r="E285" s="29" t="s">
        <v>418</v>
      </c>
    </row>
    <row r="286" spans="1:16" ht="12.75">
      <c r="A286" s="18" t="s">
        <v>38</v>
      </c>
      <c s="23" t="s">
        <v>419</v>
      </c>
      <c s="23" t="s">
        <v>420</v>
      </c>
      <c s="18" t="s">
        <v>40</v>
      </c>
      <c s="24" t="s">
        <v>421</v>
      </c>
      <c s="25" t="s">
        <v>317</v>
      </c>
      <c s="26">
        <v>4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38.25">
      <c r="A287" s="28" t="s">
        <v>43</v>
      </c>
      <c r="E287" s="29" t="s">
        <v>422</v>
      </c>
    </row>
    <row r="288" spans="1:5" ht="12.75">
      <c r="A288" s="30" t="s">
        <v>45</v>
      </c>
      <c r="E288" s="31" t="s">
        <v>423</v>
      </c>
    </row>
    <row r="289" spans="1:5" ht="89.25">
      <c r="A289" t="s">
        <v>46</v>
      </c>
      <c r="E289" s="29" t="s">
        <v>424</v>
      </c>
    </row>
    <row r="290" spans="1:16" ht="12.75">
      <c r="A290" s="18" t="s">
        <v>38</v>
      </c>
      <c s="23" t="s">
        <v>425</v>
      </c>
      <c s="23" t="s">
        <v>426</v>
      </c>
      <c s="18" t="s">
        <v>40</v>
      </c>
      <c s="24" t="s">
        <v>427</v>
      </c>
      <c s="25" t="s">
        <v>149</v>
      </c>
      <c s="26">
        <v>25.5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25.5">
      <c r="A291" s="28" t="s">
        <v>43</v>
      </c>
      <c r="E291" s="29" t="s">
        <v>428</v>
      </c>
    </row>
    <row r="292" spans="1:5" ht="63.75">
      <c r="A292" s="30" t="s">
        <v>45</v>
      </c>
      <c r="E292" s="31" t="s">
        <v>429</v>
      </c>
    </row>
    <row r="293" spans="1:5" ht="76.5">
      <c r="A293" t="s">
        <v>46</v>
      </c>
      <c r="E293" s="29" t="s">
        <v>430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0+O8+O17+O110+O119+O144+O149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431</v>
      </c>
      <c s="32">
        <f>0+I8+I17+I110+I119+I144+I149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431</v>
      </c>
      <c s="5"/>
      <c s="14" t="s">
        <v>432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115</v>
      </c>
      <c s="18" t="s">
        <v>116</v>
      </c>
      <c s="24" t="s">
        <v>117</v>
      </c>
      <c s="25" t="s">
        <v>118</v>
      </c>
      <c s="26">
        <v>137.52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119</v>
      </c>
    </row>
    <row r="11" spans="1:5" ht="114.75">
      <c r="A11" s="30" t="s">
        <v>45</v>
      </c>
      <c r="E11" s="31" t="s">
        <v>433</v>
      </c>
    </row>
    <row r="12" spans="1:5" ht="25.5">
      <c r="A12" t="s">
        <v>46</v>
      </c>
      <c r="E12" s="29" t="s">
        <v>121</v>
      </c>
    </row>
    <row r="13" spans="1:16" ht="12.75">
      <c r="A13" s="18" t="s">
        <v>38</v>
      </c>
      <c s="23" t="s">
        <v>16</v>
      </c>
      <c s="23" t="s">
        <v>115</v>
      </c>
      <c s="18" t="s">
        <v>122</v>
      </c>
      <c s="24" t="s">
        <v>117</v>
      </c>
      <c s="25" t="s">
        <v>118</v>
      </c>
      <c s="26">
        <v>27.97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434</v>
      </c>
    </row>
    <row r="15" spans="1:5" ht="114.75">
      <c r="A15" s="30" t="s">
        <v>45</v>
      </c>
      <c r="E15" s="31" t="s">
        <v>435</v>
      </c>
    </row>
    <row r="16" spans="1:5" ht="25.5">
      <c r="A16" t="s">
        <v>46</v>
      </c>
      <c r="E16" s="29" t="s">
        <v>121</v>
      </c>
    </row>
    <row r="17" spans="1:18" ht="12.75" customHeight="1">
      <c r="A17" s="5" t="s">
        <v>36</v>
      </c>
      <c s="5"/>
      <c s="35" t="s">
        <v>22</v>
      </c>
      <c s="5"/>
      <c s="21" t="s">
        <v>132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</f>
      </c>
      <c>
        <f>0+O18+O22+O26+O30+O34+O38+O42+O46+O50+O54+O58+O62+O66+O70+O74+O78+O82+O86+O90+O94+O98+O102+O106</f>
      </c>
    </row>
    <row r="18" spans="1:16" ht="12.75">
      <c r="A18" s="18" t="s">
        <v>38</v>
      </c>
      <c s="23" t="s">
        <v>15</v>
      </c>
      <c s="23" t="s">
        <v>436</v>
      </c>
      <c s="18" t="s">
        <v>116</v>
      </c>
      <c s="24" t="s">
        <v>437</v>
      </c>
      <c s="25" t="s">
        <v>135</v>
      </c>
      <c s="26">
        <v>9.768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438</v>
      </c>
    </row>
    <row r="20" spans="1:5" ht="76.5">
      <c r="A20" s="30" t="s">
        <v>45</v>
      </c>
      <c r="E20" s="31" t="s">
        <v>439</v>
      </c>
    </row>
    <row r="21" spans="1:5" ht="63.75">
      <c r="A21" t="s">
        <v>46</v>
      </c>
      <c r="E21" s="29" t="s">
        <v>138</v>
      </c>
    </row>
    <row r="22" spans="1:16" ht="12.75">
      <c r="A22" s="18" t="s">
        <v>38</v>
      </c>
      <c s="23" t="s">
        <v>26</v>
      </c>
      <c s="23" t="s">
        <v>436</v>
      </c>
      <c s="18" t="s">
        <v>122</v>
      </c>
      <c s="24" t="s">
        <v>437</v>
      </c>
      <c s="25" t="s">
        <v>135</v>
      </c>
      <c s="26">
        <v>1.428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440</v>
      </c>
    </row>
    <row r="24" spans="1:5" ht="51">
      <c r="A24" s="30" t="s">
        <v>45</v>
      </c>
      <c r="E24" s="31" t="s">
        <v>441</v>
      </c>
    </row>
    <row r="25" spans="1:5" ht="63.75">
      <c r="A25" t="s">
        <v>46</v>
      </c>
      <c r="E25" s="29" t="s">
        <v>138</v>
      </c>
    </row>
    <row r="26" spans="1:16" ht="25.5">
      <c r="A26" s="18" t="s">
        <v>38</v>
      </c>
      <c s="23" t="s">
        <v>28</v>
      </c>
      <c s="23" t="s">
        <v>141</v>
      </c>
      <c s="18" t="s">
        <v>116</v>
      </c>
      <c s="24" t="s">
        <v>142</v>
      </c>
      <c s="25" t="s">
        <v>135</v>
      </c>
      <c s="26">
        <v>24.42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51">
      <c r="A27" s="28" t="s">
        <v>43</v>
      </c>
      <c r="E27" s="29" t="s">
        <v>442</v>
      </c>
    </row>
    <row r="28" spans="1:5" ht="76.5">
      <c r="A28" s="30" t="s">
        <v>45</v>
      </c>
      <c r="E28" s="31" t="s">
        <v>443</v>
      </c>
    </row>
    <row r="29" spans="1:5" ht="63.75">
      <c r="A29" t="s">
        <v>46</v>
      </c>
      <c r="E29" s="29" t="s">
        <v>138</v>
      </c>
    </row>
    <row r="30" spans="1:16" ht="25.5">
      <c r="A30" s="18" t="s">
        <v>38</v>
      </c>
      <c s="23" t="s">
        <v>30</v>
      </c>
      <c s="23" t="s">
        <v>141</v>
      </c>
      <c s="18" t="s">
        <v>122</v>
      </c>
      <c s="24" t="s">
        <v>142</v>
      </c>
      <c s="25" t="s">
        <v>135</v>
      </c>
      <c s="26">
        <v>3.57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51">
      <c r="A31" s="28" t="s">
        <v>43</v>
      </c>
      <c r="E31" s="29" t="s">
        <v>444</v>
      </c>
    </row>
    <row r="32" spans="1:5" ht="51">
      <c r="A32" s="30" t="s">
        <v>45</v>
      </c>
      <c r="E32" s="31" t="s">
        <v>445</v>
      </c>
    </row>
    <row r="33" spans="1:5" ht="63.75">
      <c r="A33" t="s">
        <v>46</v>
      </c>
      <c r="E33" s="29" t="s">
        <v>138</v>
      </c>
    </row>
    <row r="34" spans="1:16" ht="25.5">
      <c r="A34" s="18" t="s">
        <v>38</v>
      </c>
      <c s="23" t="s">
        <v>76</v>
      </c>
      <c s="23" t="s">
        <v>147</v>
      </c>
      <c s="18" t="s">
        <v>116</v>
      </c>
      <c s="24" t="s">
        <v>148</v>
      </c>
      <c s="25" t="s">
        <v>149</v>
      </c>
      <c s="26">
        <v>69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446</v>
      </c>
    </row>
    <row r="36" spans="1:5" ht="76.5">
      <c r="A36" s="30" t="s">
        <v>45</v>
      </c>
      <c r="E36" s="31" t="s">
        <v>447</v>
      </c>
    </row>
    <row r="37" spans="1:5" ht="63.75">
      <c r="A37" t="s">
        <v>46</v>
      </c>
      <c r="E37" s="29" t="s">
        <v>138</v>
      </c>
    </row>
    <row r="38" spans="1:16" ht="25.5">
      <c r="A38" s="18" t="s">
        <v>38</v>
      </c>
      <c s="23" t="s">
        <v>79</v>
      </c>
      <c s="23" t="s">
        <v>147</v>
      </c>
      <c s="18" t="s">
        <v>122</v>
      </c>
      <c s="24" t="s">
        <v>148</v>
      </c>
      <c s="25" t="s">
        <v>149</v>
      </c>
      <c s="26">
        <v>28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448</v>
      </c>
    </row>
    <row r="40" spans="1:5" ht="38.25">
      <c r="A40" s="30" t="s">
        <v>45</v>
      </c>
      <c r="E40" s="31" t="s">
        <v>449</v>
      </c>
    </row>
    <row r="41" spans="1:5" ht="63.75">
      <c r="A41" t="s">
        <v>46</v>
      </c>
      <c r="E41" s="29" t="s">
        <v>138</v>
      </c>
    </row>
    <row r="42" spans="1:16" ht="12.75">
      <c r="A42" s="18" t="s">
        <v>38</v>
      </c>
      <c s="23" t="s">
        <v>33</v>
      </c>
      <c s="23" t="s">
        <v>450</v>
      </c>
      <c s="18" t="s">
        <v>116</v>
      </c>
      <c s="24" t="s">
        <v>451</v>
      </c>
      <c s="25" t="s">
        <v>135</v>
      </c>
      <c s="26">
        <v>4.68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51">
      <c r="A43" s="28" t="s">
        <v>43</v>
      </c>
      <c r="E43" s="29" t="s">
        <v>452</v>
      </c>
    </row>
    <row r="44" spans="1:5" ht="127.5">
      <c r="A44" s="30" t="s">
        <v>45</v>
      </c>
      <c r="E44" s="31" t="s">
        <v>453</v>
      </c>
    </row>
    <row r="45" spans="1:5" ht="38.25">
      <c r="A45" t="s">
        <v>46</v>
      </c>
      <c r="E45" s="29" t="s">
        <v>454</v>
      </c>
    </row>
    <row r="46" spans="1:16" ht="12.75">
      <c r="A46" s="18" t="s">
        <v>38</v>
      </c>
      <c s="23" t="s">
        <v>35</v>
      </c>
      <c s="23" t="s">
        <v>450</v>
      </c>
      <c s="18" t="s">
        <v>122</v>
      </c>
      <c s="24" t="s">
        <v>451</v>
      </c>
      <c s="25" t="s">
        <v>135</v>
      </c>
      <c s="26">
        <v>6.63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51">
      <c r="A47" s="28" t="s">
        <v>43</v>
      </c>
      <c r="E47" s="29" t="s">
        <v>455</v>
      </c>
    </row>
    <row r="48" spans="1:5" ht="12.75">
      <c r="A48" s="30" t="s">
        <v>45</v>
      </c>
      <c r="E48" s="31" t="s">
        <v>456</v>
      </c>
    </row>
    <row r="49" spans="1:5" ht="38.25">
      <c r="A49" t="s">
        <v>46</v>
      </c>
      <c r="E49" s="29" t="s">
        <v>454</v>
      </c>
    </row>
    <row r="50" spans="1:16" ht="12.75">
      <c r="A50" s="18" t="s">
        <v>38</v>
      </c>
      <c s="23" t="s">
        <v>87</v>
      </c>
      <c s="23" t="s">
        <v>457</v>
      </c>
      <c s="18" t="s">
        <v>116</v>
      </c>
      <c s="24" t="s">
        <v>458</v>
      </c>
      <c s="25" t="s">
        <v>135</v>
      </c>
      <c s="26">
        <v>36.63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51">
      <c r="A51" s="28" t="s">
        <v>43</v>
      </c>
      <c r="E51" s="29" t="s">
        <v>459</v>
      </c>
    </row>
    <row r="52" spans="1:5" ht="76.5">
      <c r="A52" s="30" t="s">
        <v>45</v>
      </c>
      <c r="E52" s="31" t="s">
        <v>460</v>
      </c>
    </row>
    <row r="53" spans="1:5" ht="369.75">
      <c r="A53" t="s">
        <v>46</v>
      </c>
      <c r="E53" s="29" t="s">
        <v>178</v>
      </c>
    </row>
    <row r="54" spans="1:16" ht="12.75">
      <c r="A54" s="18" t="s">
        <v>38</v>
      </c>
      <c s="23" t="s">
        <v>90</v>
      </c>
      <c s="23" t="s">
        <v>457</v>
      </c>
      <c s="18" t="s">
        <v>122</v>
      </c>
      <c s="24" t="s">
        <v>458</v>
      </c>
      <c s="25" t="s">
        <v>135</v>
      </c>
      <c s="26">
        <v>4.14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51">
      <c r="A55" s="28" t="s">
        <v>43</v>
      </c>
      <c r="E55" s="29" t="s">
        <v>461</v>
      </c>
    </row>
    <row r="56" spans="1:5" ht="51">
      <c r="A56" s="30" t="s">
        <v>45</v>
      </c>
      <c r="E56" s="31" t="s">
        <v>462</v>
      </c>
    </row>
    <row r="57" spans="1:5" ht="369.75">
      <c r="A57" t="s">
        <v>46</v>
      </c>
      <c r="E57" s="29" t="s">
        <v>178</v>
      </c>
    </row>
    <row r="58" spans="1:16" ht="12.75">
      <c r="A58" s="18" t="s">
        <v>38</v>
      </c>
      <c s="23" t="s">
        <v>165</v>
      </c>
      <c s="23" t="s">
        <v>463</v>
      </c>
      <c s="18" t="s">
        <v>116</v>
      </c>
      <c s="24" t="s">
        <v>464</v>
      </c>
      <c s="25" t="s">
        <v>135</v>
      </c>
      <c s="26">
        <v>4.68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465</v>
      </c>
    </row>
    <row r="60" spans="1:5" ht="25.5">
      <c r="A60" s="30" t="s">
        <v>45</v>
      </c>
      <c r="E60" s="31" t="s">
        <v>466</v>
      </c>
    </row>
    <row r="61" spans="1:5" ht="306">
      <c r="A61" t="s">
        <v>46</v>
      </c>
      <c r="E61" s="29" t="s">
        <v>467</v>
      </c>
    </row>
    <row r="62" spans="1:16" ht="12.75">
      <c r="A62" s="18" t="s">
        <v>38</v>
      </c>
      <c s="23" t="s">
        <v>94</v>
      </c>
      <c s="23" t="s">
        <v>463</v>
      </c>
      <c s="18" t="s">
        <v>122</v>
      </c>
      <c s="24" t="s">
        <v>464</v>
      </c>
      <c s="25" t="s">
        <v>135</v>
      </c>
      <c s="26">
        <v>6.63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468</v>
      </c>
    </row>
    <row r="64" spans="1:5" ht="25.5">
      <c r="A64" s="30" t="s">
        <v>45</v>
      </c>
      <c r="E64" s="31" t="s">
        <v>469</v>
      </c>
    </row>
    <row r="65" spans="1:5" ht="306">
      <c r="A65" t="s">
        <v>46</v>
      </c>
      <c r="E65" s="29" t="s">
        <v>467</v>
      </c>
    </row>
    <row r="66" spans="1:16" ht="12.75">
      <c r="A66" s="18" t="s">
        <v>38</v>
      </c>
      <c s="23" t="s">
        <v>97</v>
      </c>
      <c s="23" t="s">
        <v>463</v>
      </c>
      <c s="18" t="s">
        <v>125</v>
      </c>
      <c s="24" t="s">
        <v>464</v>
      </c>
      <c s="25" t="s">
        <v>135</v>
      </c>
      <c s="26">
        <v>6.285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470</v>
      </c>
    </row>
    <row r="68" spans="1:5" ht="25.5">
      <c r="A68" s="30" t="s">
        <v>45</v>
      </c>
      <c r="E68" s="31" t="s">
        <v>471</v>
      </c>
    </row>
    <row r="69" spans="1:5" ht="306">
      <c r="A69" t="s">
        <v>46</v>
      </c>
      <c r="E69" s="29" t="s">
        <v>467</v>
      </c>
    </row>
    <row r="70" spans="1:16" ht="12.75">
      <c r="A70" s="18" t="s">
        <v>38</v>
      </c>
      <c s="23" t="s">
        <v>100</v>
      </c>
      <c s="23" t="s">
        <v>463</v>
      </c>
      <c s="18" t="s">
        <v>129</v>
      </c>
      <c s="24" t="s">
        <v>464</v>
      </c>
      <c s="25" t="s">
        <v>135</v>
      </c>
      <c s="26">
        <v>4.14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38.25">
      <c r="A71" s="28" t="s">
        <v>43</v>
      </c>
      <c r="E71" s="29" t="s">
        <v>472</v>
      </c>
    </row>
    <row r="72" spans="1:5" ht="25.5">
      <c r="A72" s="30" t="s">
        <v>45</v>
      </c>
      <c r="E72" s="31" t="s">
        <v>473</v>
      </c>
    </row>
    <row r="73" spans="1:5" ht="306">
      <c r="A73" t="s">
        <v>46</v>
      </c>
      <c r="E73" s="29" t="s">
        <v>467</v>
      </c>
    </row>
    <row r="74" spans="1:16" ht="12.75">
      <c r="A74" s="18" t="s">
        <v>38</v>
      </c>
      <c s="23" t="s">
        <v>103</v>
      </c>
      <c s="23" t="s">
        <v>474</v>
      </c>
      <c s="18" t="s">
        <v>40</v>
      </c>
      <c s="24" t="s">
        <v>475</v>
      </c>
      <c s="25" t="s">
        <v>135</v>
      </c>
      <c s="26">
        <v>11.31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476</v>
      </c>
    </row>
    <row r="76" spans="1:5" ht="63.75">
      <c r="A76" s="30" t="s">
        <v>45</v>
      </c>
      <c r="E76" s="31" t="s">
        <v>477</v>
      </c>
    </row>
    <row r="77" spans="1:5" ht="191.25">
      <c r="A77" t="s">
        <v>46</v>
      </c>
      <c r="E77" s="29" t="s">
        <v>478</v>
      </c>
    </row>
    <row r="78" spans="1:16" ht="12.75">
      <c r="A78" s="18" t="s">
        <v>38</v>
      </c>
      <c s="23" t="s">
        <v>106</v>
      </c>
      <c s="23" t="s">
        <v>479</v>
      </c>
      <c s="18" t="s">
        <v>116</v>
      </c>
      <c s="24" t="s">
        <v>480</v>
      </c>
      <c s="25" t="s">
        <v>135</v>
      </c>
      <c s="26">
        <v>10.965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481</v>
      </c>
    </row>
    <row r="80" spans="1:5" ht="63.75">
      <c r="A80" s="30" t="s">
        <v>45</v>
      </c>
      <c r="E80" s="31" t="s">
        <v>482</v>
      </c>
    </row>
    <row r="81" spans="1:5" ht="38.25">
      <c r="A81" t="s">
        <v>46</v>
      </c>
      <c r="E81" s="29" t="s">
        <v>483</v>
      </c>
    </row>
    <row r="82" spans="1:16" ht="12.75">
      <c r="A82" s="18" t="s">
        <v>38</v>
      </c>
      <c s="23" t="s">
        <v>109</v>
      </c>
      <c s="23" t="s">
        <v>479</v>
      </c>
      <c s="18" t="s">
        <v>122</v>
      </c>
      <c s="24" t="s">
        <v>480</v>
      </c>
      <c s="25" t="s">
        <v>135</v>
      </c>
      <c s="26">
        <v>11.43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484</v>
      </c>
    </row>
    <row r="84" spans="1:5" ht="63.75">
      <c r="A84" s="30" t="s">
        <v>45</v>
      </c>
      <c r="E84" s="31" t="s">
        <v>485</v>
      </c>
    </row>
    <row r="85" spans="1:5" ht="38.25">
      <c r="A85" t="s">
        <v>46</v>
      </c>
      <c r="E85" s="29" t="s">
        <v>483</v>
      </c>
    </row>
    <row r="86" spans="1:16" ht="12.75">
      <c r="A86" s="18" t="s">
        <v>38</v>
      </c>
      <c s="23" t="s">
        <v>190</v>
      </c>
      <c s="23" t="s">
        <v>486</v>
      </c>
      <c s="18" t="s">
        <v>116</v>
      </c>
      <c s="24" t="s">
        <v>487</v>
      </c>
      <c s="25" t="s">
        <v>229</v>
      </c>
      <c s="26">
        <v>73.1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488</v>
      </c>
    </row>
    <row r="88" spans="1:5" ht="12.75">
      <c r="A88" s="30" t="s">
        <v>45</v>
      </c>
      <c r="E88" s="31" t="s">
        <v>489</v>
      </c>
    </row>
    <row r="89" spans="1:5" ht="25.5">
      <c r="A89" t="s">
        <v>46</v>
      </c>
      <c r="E89" s="29" t="s">
        <v>490</v>
      </c>
    </row>
    <row r="90" spans="1:16" ht="12.75">
      <c r="A90" s="18" t="s">
        <v>38</v>
      </c>
      <c s="23" t="s">
        <v>196</v>
      </c>
      <c s="23" t="s">
        <v>486</v>
      </c>
      <c s="18" t="s">
        <v>122</v>
      </c>
      <c s="24" t="s">
        <v>487</v>
      </c>
      <c s="25" t="s">
        <v>229</v>
      </c>
      <c s="26">
        <v>76.2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491</v>
      </c>
    </row>
    <row r="92" spans="1:5" ht="12.75">
      <c r="A92" s="30" t="s">
        <v>45</v>
      </c>
      <c r="E92" s="31" t="s">
        <v>492</v>
      </c>
    </row>
    <row r="93" spans="1:5" ht="25.5">
      <c r="A93" t="s">
        <v>46</v>
      </c>
      <c r="E93" s="29" t="s">
        <v>490</v>
      </c>
    </row>
    <row r="94" spans="1:16" ht="12.75">
      <c r="A94" s="18" t="s">
        <v>38</v>
      </c>
      <c s="23" t="s">
        <v>199</v>
      </c>
      <c s="23" t="s">
        <v>493</v>
      </c>
      <c s="18" t="s">
        <v>116</v>
      </c>
      <c s="24" t="s">
        <v>494</v>
      </c>
      <c s="25" t="s">
        <v>229</v>
      </c>
      <c s="26">
        <v>73.1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495</v>
      </c>
    </row>
    <row r="96" spans="1:5" ht="25.5">
      <c r="A96" s="30" t="s">
        <v>45</v>
      </c>
      <c r="E96" s="31" t="s">
        <v>496</v>
      </c>
    </row>
    <row r="97" spans="1:5" ht="38.25">
      <c r="A97" t="s">
        <v>46</v>
      </c>
      <c r="E97" s="29" t="s">
        <v>497</v>
      </c>
    </row>
    <row r="98" spans="1:16" ht="12.75">
      <c r="A98" s="18" t="s">
        <v>38</v>
      </c>
      <c s="23" t="s">
        <v>205</v>
      </c>
      <c s="23" t="s">
        <v>493</v>
      </c>
      <c s="18" t="s">
        <v>122</v>
      </c>
      <c s="24" t="s">
        <v>494</v>
      </c>
      <c s="25" t="s">
        <v>229</v>
      </c>
      <c s="26">
        <v>76.2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495</v>
      </c>
    </row>
    <row r="100" spans="1:5" ht="25.5">
      <c r="A100" s="30" t="s">
        <v>45</v>
      </c>
      <c r="E100" s="31" t="s">
        <v>498</v>
      </c>
    </row>
    <row r="101" spans="1:5" ht="38.25">
      <c r="A101" t="s">
        <v>46</v>
      </c>
      <c r="E101" s="29" t="s">
        <v>497</v>
      </c>
    </row>
    <row r="102" spans="1:16" ht="25.5">
      <c r="A102" s="18" t="s">
        <v>38</v>
      </c>
      <c s="23" t="s">
        <v>277</v>
      </c>
      <c s="23" t="s">
        <v>212</v>
      </c>
      <c s="18" t="s">
        <v>116</v>
      </c>
      <c s="24" t="s">
        <v>213</v>
      </c>
      <c s="25" t="s">
        <v>214</v>
      </c>
      <c s="26">
        <v>12.938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499</v>
      </c>
    </row>
    <row r="105" spans="1:5" ht="25.5">
      <c r="A105" t="s">
        <v>46</v>
      </c>
      <c r="E105" s="29" t="s">
        <v>216</v>
      </c>
    </row>
    <row r="106" spans="1:16" ht="25.5">
      <c r="A106" s="18" t="s">
        <v>38</v>
      </c>
      <c s="23" t="s">
        <v>282</v>
      </c>
      <c s="23" t="s">
        <v>212</v>
      </c>
      <c s="18" t="s">
        <v>122</v>
      </c>
      <c s="24" t="s">
        <v>213</v>
      </c>
      <c s="25" t="s">
        <v>214</v>
      </c>
      <c s="26">
        <v>5.25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500</v>
      </c>
    </row>
    <row r="109" spans="1:5" ht="25.5">
      <c r="A109" t="s">
        <v>46</v>
      </c>
      <c r="E109" s="29" t="s">
        <v>216</v>
      </c>
    </row>
    <row r="110" spans="1:18" ht="12.75" customHeight="1">
      <c r="A110" s="5" t="s">
        <v>36</v>
      </c>
      <c s="5"/>
      <c s="35" t="s">
        <v>26</v>
      </c>
      <c s="5"/>
      <c s="21" t="s">
        <v>501</v>
      </c>
      <c s="5"/>
      <c s="5"/>
      <c s="5"/>
      <c s="36">
        <f>0+Q110</f>
      </c>
      <c r="O110">
        <f>0+R110</f>
      </c>
      <c r="Q110">
        <f>0+I111+I115</f>
      </c>
      <c>
        <f>0+O111+O115</f>
      </c>
    </row>
    <row r="111" spans="1:16" ht="12.75">
      <c r="A111" s="18" t="s">
        <v>38</v>
      </c>
      <c s="23" t="s">
        <v>226</v>
      </c>
      <c s="23" t="s">
        <v>502</v>
      </c>
      <c s="18" t="s">
        <v>116</v>
      </c>
      <c s="24" t="s">
        <v>503</v>
      </c>
      <c s="25" t="s">
        <v>135</v>
      </c>
      <c s="26">
        <v>8.505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38.25">
      <c r="A112" s="28" t="s">
        <v>43</v>
      </c>
      <c r="E112" s="29" t="s">
        <v>504</v>
      </c>
    </row>
    <row r="113" spans="1:5" ht="76.5">
      <c r="A113" s="30" t="s">
        <v>45</v>
      </c>
      <c r="E113" s="31" t="s">
        <v>505</v>
      </c>
    </row>
    <row r="114" spans="1:5" ht="38.25">
      <c r="A114" t="s">
        <v>46</v>
      </c>
      <c r="E114" s="29" t="s">
        <v>506</v>
      </c>
    </row>
    <row r="115" spans="1:16" ht="12.75">
      <c r="A115" s="18" t="s">
        <v>38</v>
      </c>
      <c s="23" t="s">
        <v>233</v>
      </c>
      <c s="23" t="s">
        <v>502</v>
      </c>
      <c s="18" t="s">
        <v>122</v>
      </c>
      <c s="24" t="s">
        <v>503</v>
      </c>
      <c s="25" t="s">
        <v>135</v>
      </c>
      <c s="26">
        <v>0.78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38.25">
      <c r="A116" s="28" t="s">
        <v>43</v>
      </c>
      <c r="E116" s="29" t="s">
        <v>507</v>
      </c>
    </row>
    <row r="117" spans="1:5" ht="25.5">
      <c r="A117" s="30" t="s">
        <v>45</v>
      </c>
      <c r="E117" s="31" t="s">
        <v>508</v>
      </c>
    </row>
    <row r="118" spans="1:5" ht="38.25">
      <c r="A118" t="s">
        <v>46</v>
      </c>
      <c r="E118" s="29" t="s">
        <v>506</v>
      </c>
    </row>
    <row r="119" spans="1:18" ht="12.75" customHeight="1">
      <c r="A119" s="5" t="s">
        <v>36</v>
      </c>
      <c s="5"/>
      <c s="35" t="s">
        <v>28</v>
      </c>
      <c s="5"/>
      <c s="21" t="s">
        <v>253</v>
      </c>
      <c s="5"/>
      <c s="5"/>
      <c s="5"/>
      <c s="36">
        <f>0+Q119</f>
      </c>
      <c r="O119">
        <f>0+R119</f>
      </c>
      <c r="Q119">
        <f>0+I120+I124+I128+I132+I136+I140</f>
      </c>
      <c>
        <f>0+O120+O124+O128+O132+O136+O140</f>
      </c>
    </row>
    <row r="120" spans="1:16" ht="12.75">
      <c r="A120" s="18" t="s">
        <v>38</v>
      </c>
      <c s="23" t="s">
        <v>239</v>
      </c>
      <c s="23" t="s">
        <v>264</v>
      </c>
      <c s="18" t="s">
        <v>116</v>
      </c>
      <c s="24" t="s">
        <v>265</v>
      </c>
      <c s="25" t="s">
        <v>229</v>
      </c>
      <c s="26">
        <v>309.6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51">
      <c r="A121" s="28" t="s">
        <v>43</v>
      </c>
      <c r="E121" s="29" t="s">
        <v>509</v>
      </c>
    </row>
    <row r="122" spans="1:5" ht="89.25">
      <c r="A122" s="30" t="s">
        <v>45</v>
      </c>
      <c r="E122" s="31" t="s">
        <v>510</v>
      </c>
    </row>
    <row r="123" spans="1:5" ht="51">
      <c r="A123" t="s">
        <v>46</v>
      </c>
      <c r="E123" s="29" t="s">
        <v>259</v>
      </c>
    </row>
    <row r="124" spans="1:16" ht="12.75">
      <c r="A124" s="18" t="s">
        <v>38</v>
      </c>
      <c s="23" t="s">
        <v>244</v>
      </c>
      <c s="23" t="s">
        <v>264</v>
      </c>
      <c s="18" t="s">
        <v>122</v>
      </c>
      <c s="24" t="s">
        <v>265</v>
      </c>
      <c s="25" t="s">
        <v>229</v>
      </c>
      <c s="26">
        <v>25.9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51">
      <c r="A125" s="28" t="s">
        <v>43</v>
      </c>
      <c r="E125" s="29" t="s">
        <v>511</v>
      </c>
    </row>
    <row r="126" spans="1:5" ht="38.25">
      <c r="A126" s="30" t="s">
        <v>45</v>
      </c>
      <c r="E126" s="31" t="s">
        <v>512</v>
      </c>
    </row>
    <row r="127" spans="1:5" ht="51">
      <c r="A127" t="s">
        <v>46</v>
      </c>
      <c r="E127" s="29" t="s">
        <v>259</v>
      </c>
    </row>
    <row r="128" spans="1:16" ht="12.75">
      <c r="A128" s="18" t="s">
        <v>38</v>
      </c>
      <c s="23" t="s">
        <v>250</v>
      </c>
      <c s="23" t="s">
        <v>513</v>
      </c>
      <c s="18" t="s">
        <v>116</v>
      </c>
      <c s="24" t="s">
        <v>514</v>
      </c>
      <c s="25" t="s">
        <v>229</v>
      </c>
      <c s="26">
        <v>273.5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63.75">
      <c r="A129" s="28" t="s">
        <v>43</v>
      </c>
      <c r="E129" s="29" t="s">
        <v>515</v>
      </c>
    </row>
    <row r="130" spans="1:5" ht="89.25">
      <c r="A130" s="30" t="s">
        <v>45</v>
      </c>
      <c r="E130" s="31" t="s">
        <v>516</v>
      </c>
    </row>
    <row r="131" spans="1:5" ht="153">
      <c r="A131" t="s">
        <v>46</v>
      </c>
      <c r="E131" s="29" t="s">
        <v>517</v>
      </c>
    </row>
    <row r="132" spans="1:16" ht="12.75">
      <c r="A132" s="18" t="s">
        <v>38</v>
      </c>
      <c s="23" t="s">
        <v>254</v>
      </c>
      <c s="23" t="s">
        <v>513</v>
      </c>
      <c s="18" t="s">
        <v>122</v>
      </c>
      <c s="24" t="s">
        <v>514</v>
      </c>
      <c s="25" t="s">
        <v>229</v>
      </c>
      <c s="26">
        <v>26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63.75">
      <c r="A133" s="28" t="s">
        <v>43</v>
      </c>
      <c r="E133" s="29" t="s">
        <v>518</v>
      </c>
    </row>
    <row r="134" spans="1:5" ht="38.25">
      <c r="A134" s="30" t="s">
        <v>45</v>
      </c>
      <c r="E134" s="31" t="s">
        <v>519</v>
      </c>
    </row>
    <row r="135" spans="1:5" ht="153">
      <c r="A135" t="s">
        <v>46</v>
      </c>
      <c r="E135" s="29" t="s">
        <v>517</v>
      </c>
    </row>
    <row r="136" spans="1:16" ht="25.5">
      <c r="A136" s="18" t="s">
        <v>38</v>
      </c>
      <c s="23" t="s">
        <v>260</v>
      </c>
      <c s="23" t="s">
        <v>520</v>
      </c>
      <c s="18" t="s">
        <v>40</v>
      </c>
      <c s="24" t="s">
        <v>521</v>
      </c>
      <c s="25" t="s">
        <v>229</v>
      </c>
      <c s="26">
        <v>10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76.5">
      <c r="A137" s="28" t="s">
        <v>43</v>
      </c>
      <c r="E137" s="29" t="s">
        <v>522</v>
      </c>
    </row>
    <row r="138" spans="1:5" ht="51">
      <c r="A138" s="30" t="s">
        <v>45</v>
      </c>
      <c r="E138" s="31" t="s">
        <v>523</v>
      </c>
    </row>
    <row r="139" spans="1:5" ht="153">
      <c r="A139" t="s">
        <v>46</v>
      </c>
      <c r="E139" s="29" t="s">
        <v>517</v>
      </c>
    </row>
    <row r="140" spans="1:16" ht="12.75">
      <c r="A140" s="18" t="s">
        <v>38</v>
      </c>
      <c s="23" t="s">
        <v>263</v>
      </c>
      <c s="23" t="s">
        <v>524</v>
      </c>
      <c s="18" t="s">
        <v>40</v>
      </c>
      <c s="24" t="s">
        <v>525</v>
      </c>
      <c s="25" t="s">
        <v>229</v>
      </c>
      <c s="26">
        <v>1.5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25.5">
      <c r="A141" s="28" t="s">
        <v>43</v>
      </c>
      <c r="E141" s="29" t="s">
        <v>526</v>
      </c>
    </row>
    <row r="142" spans="1:5" ht="25.5">
      <c r="A142" s="30" t="s">
        <v>45</v>
      </c>
      <c r="E142" s="31" t="s">
        <v>527</v>
      </c>
    </row>
    <row r="143" spans="1:5" ht="89.25">
      <c r="A143" t="s">
        <v>46</v>
      </c>
      <c r="E143" s="29" t="s">
        <v>528</v>
      </c>
    </row>
    <row r="144" spans="1:18" ht="12.75" customHeight="1">
      <c r="A144" s="5" t="s">
        <v>36</v>
      </c>
      <c s="5"/>
      <c s="35" t="s">
        <v>76</v>
      </c>
      <c s="5"/>
      <c s="21" t="s">
        <v>529</v>
      </c>
      <c s="5"/>
      <c s="5"/>
      <c s="5"/>
      <c s="36">
        <f>0+Q144</f>
      </c>
      <c r="O144">
        <f>0+R144</f>
      </c>
      <c r="Q144">
        <f>0+I145</f>
      </c>
      <c>
        <f>0+O145</f>
      </c>
    </row>
    <row r="145" spans="1:16" ht="12.75">
      <c r="A145" s="18" t="s">
        <v>38</v>
      </c>
      <c s="23" t="s">
        <v>267</v>
      </c>
      <c s="23" t="s">
        <v>530</v>
      </c>
      <c s="18" t="s">
        <v>40</v>
      </c>
      <c s="24" t="s">
        <v>531</v>
      </c>
      <c s="25" t="s">
        <v>229</v>
      </c>
      <c s="26">
        <v>23.5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38.25">
      <c r="A146" s="28" t="s">
        <v>43</v>
      </c>
      <c r="E146" s="29" t="s">
        <v>532</v>
      </c>
    </row>
    <row r="147" spans="1:5" ht="63.75">
      <c r="A147" s="30" t="s">
        <v>45</v>
      </c>
      <c r="E147" s="31" t="s">
        <v>533</v>
      </c>
    </row>
    <row r="148" spans="1:5" ht="191.25">
      <c r="A148" t="s">
        <v>46</v>
      </c>
      <c r="E148" s="29" t="s">
        <v>534</v>
      </c>
    </row>
    <row r="149" spans="1:18" ht="12.75" customHeight="1">
      <c r="A149" s="5" t="s">
        <v>36</v>
      </c>
      <c s="5"/>
      <c s="35" t="s">
        <v>33</v>
      </c>
      <c s="5"/>
      <c s="21" t="s">
        <v>357</v>
      </c>
      <c s="5"/>
      <c s="5"/>
      <c s="5"/>
      <c s="36">
        <f>0+Q149</f>
      </c>
      <c r="O149">
        <f>0+R149</f>
      </c>
      <c r="Q149">
        <f>0+I150+I154</f>
      </c>
      <c>
        <f>0+O150+O154</f>
      </c>
    </row>
    <row r="150" spans="1:16" ht="12.75">
      <c r="A150" s="18" t="s">
        <v>38</v>
      </c>
      <c s="23" t="s">
        <v>269</v>
      </c>
      <c s="23" t="s">
        <v>535</v>
      </c>
      <c s="18" t="s">
        <v>116</v>
      </c>
      <c s="24" t="s">
        <v>536</v>
      </c>
      <c s="25" t="s">
        <v>149</v>
      </c>
      <c s="26">
        <v>125.5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63.75">
      <c r="A151" s="28" t="s">
        <v>43</v>
      </c>
      <c r="E151" s="29" t="s">
        <v>537</v>
      </c>
    </row>
    <row r="152" spans="1:5" ht="153">
      <c r="A152" s="30" t="s">
        <v>45</v>
      </c>
      <c r="E152" s="31" t="s">
        <v>538</v>
      </c>
    </row>
    <row r="153" spans="1:5" ht="51">
      <c r="A153" t="s">
        <v>46</v>
      </c>
      <c r="E153" s="29" t="s">
        <v>397</v>
      </c>
    </row>
    <row r="154" spans="1:16" ht="12.75">
      <c r="A154" s="18" t="s">
        <v>38</v>
      </c>
      <c s="23" t="s">
        <v>275</v>
      </c>
      <c s="23" t="s">
        <v>535</v>
      </c>
      <c s="18" t="s">
        <v>122</v>
      </c>
      <c s="24" t="s">
        <v>536</v>
      </c>
      <c s="25" t="s">
        <v>149</v>
      </c>
      <c s="26">
        <v>14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63.75">
      <c r="A155" s="28" t="s">
        <v>43</v>
      </c>
      <c r="E155" s="29" t="s">
        <v>539</v>
      </c>
    </row>
    <row r="156" spans="1:5" ht="38.25">
      <c r="A156" s="30" t="s">
        <v>45</v>
      </c>
      <c r="E156" s="31" t="s">
        <v>540</v>
      </c>
    </row>
    <row r="157" spans="1:5" ht="51">
      <c r="A157" t="s">
        <v>46</v>
      </c>
      <c r="E157" s="29" t="s">
        <v>397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0+O8+O21+O78+O83+O88+O141+O146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541</v>
      </c>
      <c s="32">
        <f>0+I8+I21+I78+I83+I88+I141+I146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541</v>
      </c>
      <c s="5"/>
      <c s="14" t="s">
        <v>542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115</v>
      </c>
      <c s="18" t="s">
        <v>116</v>
      </c>
      <c s="24" t="s">
        <v>117</v>
      </c>
      <c s="25" t="s">
        <v>118</v>
      </c>
      <c s="26">
        <v>255.9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119</v>
      </c>
    </row>
    <row r="11" spans="1:5" ht="114.75">
      <c r="A11" s="30" t="s">
        <v>45</v>
      </c>
      <c r="E11" s="31" t="s">
        <v>543</v>
      </c>
    </row>
    <row r="12" spans="1:5" ht="25.5">
      <c r="A12" t="s">
        <v>46</v>
      </c>
      <c r="E12" s="29" t="s">
        <v>121</v>
      </c>
    </row>
    <row r="13" spans="1:16" ht="12.75">
      <c r="A13" s="18" t="s">
        <v>38</v>
      </c>
      <c s="23" t="s">
        <v>16</v>
      </c>
      <c s="23" t="s">
        <v>115</v>
      </c>
      <c s="18" t="s">
        <v>122</v>
      </c>
      <c s="24" t="s">
        <v>117</v>
      </c>
      <c s="25" t="s">
        <v>118</v>
      </c>
      <c s="26">
        <v>8.319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434</v>
      </c>
    </row>
    <row r="15" spans="1:5" ht="89.25">
      <c r="A15" s="30" t="s">
        <v>45</v>
      </c>
      <c r="E15" s="31" t="s">
        <v>544</v>
      </c>
    </row>
    <row r="16" spans="1:5" ht="25.5">
      <c r="A16" t="s">
        <v>46</v>
      </c>
      <c r="E16" s="29" t="s">
        <v>121</v>
      </c>
    </row>
    <row r="17" spans="1:16" ht="12.75">
      <c r="A17" s="18" t="s">
        <v>38</v>
      </c>
      <c s="23" t="s">
        <v>15</v>
      </c>
      <c s="23" t="s">
        <v>115</v>
      </c>
      <c s="18" t="s">
        <v>125</v>
      </c>
      <c s="24" t="s">
        <v>117</v>
      </c>
      <c s="25" t="s">
        <v>118</v>
      </c>
      <c s="26">
        <v>3.524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545</v>
      </c>
    </row>
    <row r="19" spans="1:5" ht="25.5">
      <c r="A19" s="30" t="s">
        <v>45</v>
      </c>
      <c r="E19" s="31" t="s">
        <v>546</v>
      </c>
    </row>
    <row r="20" spans="1:5" ht="25.5">
      <c r="A20" t="s">
        <v>46</v>
      </c>
      <c r="E20" s="29" t="s">
        <v>121</v>
      </c>
    </row>
    <row r="21" spans="1:18" ht="12.75" customHeight="1">
      <c r="A21" s="5" t="s">
        <v>36</v>
      </c>
      <c s="5"/>
      <c s="35" t="s">
        <v>22</v>
      </c>
      <c s="5"/>
      <c s="21" t="s">
        <v>132</v>
      </c>
      <c s="5"/>
      <c s="5"/>
      <c s="5"/>
      <c s="36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25.5">
      <c r="A22" s="18" t="s">
        <v>38</v>
      </c>
      <c s="23" t="s">
        <v>26</v>
      </c>
      <c s="23" t="s">
        <v>133</v>
      </c>
      <c s="18" t="s">
        <v>40</v>
      </c>
      <c s="24" t="s">
        <v>134</v>
      </c>
      <c s="25" t="s">
        <v>135</v>
      </c>
      <c s="26">
        <v>1.602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51">
      <c r="A23" s="28" t="s">
        <v>43</v>
      </c>
      <c r="E23" s="29" t="s">
        <v>547</v>
      </c>
    </row>
    <row r="24" spans="1:5" ht="12.75">
      <c r="A24" s="30" t="s">
        <v>45</v>
      </c>
      <c r="E24" s="31" t="s">
        <v>548</v>
      </c>
    </row>
    <row r="25" spans="1:5" ht="63.75">
      <c r="A25" t="s">
        <v>46</v>
      </c>
      <c r="E25" s="29" t="s">
        <v>138</v>
      </c>
    </row>
    <row r="26" spans="1:16" ht="12.75">
      <c r="A26" s="18" t="s">
        <v>38</v>
      </c>
      <c s="23" t="s">
        <v>28</v>
      </c>
      <c s="23" t="s">
        <v>549</v>
      </c>
      <c s="18" t="s">
        <v>40</v>
      </c>
      <c s="24" t="s">
        <v>550</v>
      </c>
      <c s="25" t="s">
        <v>135</v>
      </c>
      <c s="26">
        <v>3.204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51">
      <c r="A27" s="28" t="s">
        <v>43</v>
      </c>
      <c r="E27" s="29" t="s">
        <v>551</v>
      </c>
    </row>
    <row r="28" spans="1:5" ht="12.75">
      <c r="A28" s="30" t="s">
        <v>45</v>
      </c>
      <c r="E28" s="31" t="s">
        <v>552</v>
      </c>
    </row>
    <row r="29" spans="1:5" ht="63.75">
      <c r="A29" t="s">
        <v>46</v>
      </c>
      <c r="E29" s="29" t="s">
        <v>138</v>
      </c>
    </row>
    <row r="30" spans="1:16" ht="12.75">
      <c r="A30" s="18" t="s">
        <v>38</v>
      </c>
      <c s="23" t="s">
        <v>30</v>
      </c>
      <c s="23" t="s">
        <v>553</v>
      </c>
      <c s="18" t="s">
        <v>40</v>
      </c>
      <c s="24" t="s">
        <v>554</v>
      </c>
      <c s="25" t="s">
        <v>135</v>
      </c>
      <c s="26">
        <v>8.01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51">
      <c r="A31" s="28" t="s">
        <v>43</v>
      </c>
      <c r="E31" s="29" t="s">
        <v>555</v>
      </c>
    </row>
    <row r="32" spans="1:5" ht="12.75">
      <c r="A32" s="30" t="s">
        <v>45</v>
      </c>
      <c r="E32" s="31" t="s">
        <v>556</v>
      </c>
    </row>
    <row r="33" spans="1:5" ht="63.75">
      <c r="A33" t="s">
        <v>46</v>
      </c>
      <c r="E33" s="29" t="s">
        <v>138</v>
      </c>
    </row>
    <row r="34" spans="1:16" ht="12.75">
      <c r="A34" s="18" t="s">
        <v>38</v>
      </c>
      <c s="23" t="s">
        <v>76</v>
      </c>
      <c s="23" t="s">
        <v>436</v>
      </c>
      <c s="18" t="s">
        <v>40</v>
      </c>
      <c s="24" t="s">
        <v>437</v>
      </c>
      <c s="25" t="s">
        <v>135</v>
      </c>
      <c s="26">
        <v>0.36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557</v>
      </c>
    </row>
    <row r="36" spans="1:5" ht="12.75">
      <c r="A36" s="30" t="s">
        <v>45</v>
      </c>
      <c r="E36" s="31" t="s">
        <v>558</v>
      </c>
    </row>
    <row r="37" spans="1:5" ht="63.75">
      <c r="A37" t="s">
        <v>46</v>
      </c>
      <c r="E37" s="29" t="s">
        <v>138</v>
      </c>
    </row>
    <row r="38" spans="1:16" ht="25.5">
      <c r="A38" s="18" t="s">
        <v>38</v>
      </c>
      <c s="23" t="s">
        <v>79</v>
      </c>
      <c s="23" t="s">
        <v>141</v>
      </c>
      <c s="18" t="s">
        <v>40</v>
      </c>
      <c s="24" t="s">
        <v>142</v>
      </c>
      <c s="25" t="s">
        <v>135</v>
      </c>
      <c s="26">
        <v>32.04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51">
      <c r="A39" s="28" t="s">
        <v>43</v>
      </c>
      <c r="E39" s="29" t="s">
        <v>559</v>
      </c>
    </row>
    <row r="40" spans="1:5" ht="12.75">
      <c r="A40" s="30" t="s">
        <v>45</v>
      </c>
      <c r="E40" s="31" t="s">
        <v>560</v>
      </c>
    </row>
    <row r="41" spans="1:5" ht="63.75">
      <c r="A41" t="s">
        <v>46</v>
      </c>
      <c r="E41" s="29" t="s">
        <v>138</v>
      </c>
    </row>
    <row r="42" spans="1:16" ht="25.5">
      <c r="A42" s="18" t="s">
        <v>38</v>
      </c>
      <c s="23" t="s">
        <v>33</v>
      </c>
      <c s="23" t="s">
        <v>147</v>
      </c>
      <c s="18" t="s">
        <v>40</v>
      </c>
      <c s="24" t="s">
        <v>148</v>
      </c>
      <c s="25" t="s">
        <v>149</v>
      </c>
      <c s="26">
        <v>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561</v>
      </c>
    </row>
    <row r="44" spans="1:5" ht="12.75">
      <c r="A44" s="30" t="s">
        <v>45</v>
      </c>
      <c r="E44" s="31" t="s">
        <v>562</v>
      </c>
    </row>
    <row r="45" spans="1:5" ht="63.75">
      <c r="A45" t="s">
        <v>46</v>
      </c>
      <c r="E45" s="29" t="s">
        <v>138</v>
      </c>
    </row>
    <row r="46" spans="1:16" ht="12.75">
      <c r="A46" s="18" t="s">
        <v>38</v>
      </c>
      <c s="23" t="s">
        <v>35</v>
      </c>
      <c s="23" t="s">
        <v>160</v>
      </c>
      <c s="18" t="s">
        <v>40</v>
      </c>
      <c s="24" t="s">
        <v>161</v>
      </c>
      <c s="25" t="s">
        <v>135</v>
      </c>
      <c s="26">
        <v>4.806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76.5">
      <c r="A47" s="28" t="s">
        <v>43</v>
      </c>
      <c r="E47" s="29" t="s">
        <v>563</v>
      </c>
    </row>
    <row r="48" spans="1:5" ht="12.75">
      <c r="A48" s="30" t="s">
        <v>45</v>
      </c>
      <c r="E48" s="31" t="s">
        <v>564</v>
      </c>
    </row>
    <row r="49" spans="1:5" ht="12.75">
      <c r="A49" t="s">
        <v>46</v>
      </c>
      <c r="E49" s="29" t="s">
        <v>164</v>
      </c>
    </row>
    <row r="50" spans="1:16" ht="12.75">
      <c r="A50" s="18" t="s">
        <v>38</v>
      </c>
      <c s="23" t="s">
        <v>87</v>
      </c>
      <c s="23" t="s">
        <v>168</v>
      </c>
      <c s="18" t="s">
        <v>40</v>
      </c>
      <c s="24" t="s">
        <v>169</v>
      </c>
      <c s="25" t="s">
        <v>149</v>
      </c>
      <c s="26">
        <v>50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51">
      <c r="A51" s="28" t="s">
        <v>43</v>
      </c>
      <c r="E51" s="29" t="s">
        <v>565</v>
      </c>
    </row>
    <row r="52" spans="1:5" ht="63.75">
      <c r="A52" s="30" t="s">
        <v>45</v>
      </c>
      <c r="E52" s="31" t="s">
        <v>566</v>
      </c>
    </row>
    <row r="53" spans="1:5" ht="12.75">
      <c r="A53" t="s">
        <v>46</v>
      </c>
      <c r="E53" s="29" t="s">
        <v>164</v>
      </c>
    </row>
    <row r="54" spans="1:16" ht="12.75">
      <c r="A54" s="18" t="s">
        <v>38</v>
      </c>
      <c s="23" t="s">
        <v>90</v>
      </c>
      <c s="23" t="s">
        <v>174</v>
      </c>
      <c s="18" t="s">
        <v>40</v>
      </c>
      <c s="24" t="s">
        <v>175</v>
      </c>
      <c s="25" t="s">
        <v>135</v>
      </c>
      <c s="26">
        <v>80.1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567</v>
      </c>
    </row>
    <row r="56" spans="1:5" ht="25.5">
      <c r="A56" s="30" t="s">
        <v>45</v>
      </c>
      <c r="E56" s="31" t="s">
        <v>568</v>
      </c>
    </row>
    <row r="57" spans="1:5" ht="369.75">
      <c r="A57" t="s">
        <v>46</v>
      </c>
      <c r="E57" s="29" t="s">
        <v>178</v>
      </c>
    </row>
    <row r="58" spans="1:16" ht="12.75">
      <c r="A58" s="18" t="s">
        <v>38</v>
      </c>
      <c s="23" t="s">
        <v>165</v>
      </c>
      <c s="23" t="s">
        <v>186</v>
      </c>
      <c s="18" t="s">
        <v>40</v>
      </c>
      <c s="24" t="s">
        <v>187</v>
      </c>
      <c s="25" t="s">
        <v>135</v>
      </c>
      <c s="26">
        <v>7.8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569</v>
      </c>
    </row>
    <row r="60" spans="1:5" ht="38.25">
      <c r="A60" s="30" t="s">
        <v>45</v>
      </c>
      <c r="E60" s="31" t="s">
        <v>570</v>
      </c>
    </row>
    <row r="61" spans="1:5" ht="318.75">
      <c r="A61" t="s">
        <v>46</v>
      </c>
      <c r="E61" s="29" t="s">
        <v>185</v>
      </c>
    </row>
    <row r="62" spans="1:16" ht="12.75">
      <c r="A62" s="18" t="s">
        <v>38</v>
      </c>
      <c s="23" t="s">
        <v>94</v>
      </c>
      <c s="23" t="s">
        <v>191</v>
      </c>
      <c s="18" t="s">
        <v>116</v>
      </c>
      <c s="24" t="s">
        <v>192</v>
      </c>
      <c s="25" t="s">
        <v>135</v>
      </c>
      <c s="26">
        <v>32.04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571</v>
      </c>
    </row>
    <row r="64" spans="1:5" ht="12.75">
      <c r="A64" s="30" t="s">
        <v>45</v>
      </c>
      <c r="E64" s="31" t="s">
        <v>572</v>
      </c>
    </row>
    <row r="65" spans="1:5" ht="280.5">
      <c r="A65" t="s">
        <v>46</v>
      </c>
      <c r="E65" s="29" t="s">
        <v>195</v>
      </c>
    </row>
    <row r="66" spans="1:16" ht="12.75">
      <c r="A66" s="18" t="s">
        <v>38</v>
      </c>
      <c s="23" t="s">
        <v>97</v>
      </c>
      <c s="23" t="s">
        <v>191</v>
      </c>
      <c s="18" t="s">
        <v>122</v>
      </c>
      <c s="24" t="s">
        <v>192</v>
      </c>
      <c s="25" t="s">
        <v>135</v>
      </c>
      <c s="26">
        <v>80.1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573</v>
      </c>
    </row>
    <row r="68" spans="1:5" ht="12.75">
      <c r="A68" s="30" t="s">
        <v>45</v>
      </c>
      <c r="E68" s="31" t="s">
        <v>574</v>
      </c>
    </row>
    <row r="69" spans="1:5" ht="280.5">
      <c r="A69" t="s">
        <v>46</v>
      </c>
      <c r="E69" s="29" t="s">
        <v>195</v>
      </c>
    </row>
    <row r="70" spans="1:16" ht="12.75">
      <c r="A70" s="18" t="s">
        <v>38</v>
      </c>
      <c s="23" t="s">
        <v>100</v>
      </c>
      <c s="23" t="s">
        <v>200</v>
      </c>
      <c s="18" t="s">
        <v>40</v>
      </c>
      <c s="24" t="s">
        <v>201</v>
      </c>
      <c s="25" t="s">
        <v>135</v>
      </c>
      <c s="26">
        <v>3.9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575</v>
      </c>
    </row>
    <row r="72" spans="1:5" ht="38.25">
      <c r="A72" s="30" t="s">
        <v>45</v>
      </c>
      <c r="E72" s="31" t="s">
        <v>576</v>
      </c>
    </row>
    <row r="73" spans="1:5" ht="229.5">
      <c r="A73" t="s">
        <v>46</v>
      </c>
      <c r="E73" s="29" t="s">
        <v>204</v>
      </c>
    </row>
    <row r="74" spans="1:16" ht="25.5">
      <c r="A74" s="18" t="s">
        <v>38</v>
      </c>
      <c s="23" t="s">
        <v>296</v>
      </c>
      <c s="23" t="s">
        <v>212</v>
      </c>
      <c s="18" t="s">
        <v>40</v>
      </c>
      <c s="24" t="s">
        <v>213</v>
      </c>
      <c s="25" t="s">
        <v>214</v>
      </c>
      <c s="26">
        <v>0.75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577</v>
      </c>
    </row>
    <row r="77" spans="1:5" ht="25.5">
      <c r="A77" t="s">
        <v>46</v>
      </c>
      <c r="E77" s="29" t="s">
        <v>216</v>
      </c>
    </row>
    <row r="78" spans="1:18" ht="12.75" customHeight="1">
      <c r="A78" s="5" t="s">
        <v>36</v>
      </c>
      <c s="5"/>
      <c s="35" t="s">
        <v>16</v>
      </c>
      <c s="5"/>
      <c s="21" t="s">
        <v>225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8" t="s">
        <v>38</v>
      </c>
      <c s="23" t="s">
        <v>103</v>
      </c>
      <c s="23" t="s">
        <v>245</v>
      </c>
      <c s="18" t="s">
        <v>40</v>
      </c>
      <c s="24" t="s">
        <v>246</v>
      </c>
      <c s="25" t="s">
        <v>229</v>
      </c>
      <c s="26">
        <v>160.2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51">
      <c r="A80" s="28" t="s">
        <v>43</v>
      </c>
      <c r="E80" s="29" t="s">
        <v>578</v>
      </c>
    </row>
    <row r="81" spans="1:5" ht="25.5">
      <c r="A81" s="30" t="s">
        <v>45</v>
      </c>
      <c r="E81" s="31" t="s">
        <v>579</v>
      </c>
    </row>
    <row r="82" spans="1:5" ht="102">
      <c r="A82" t="s">
        <v>46</v>
      </c>
      <c r="E82" s="29" t="s">
        <v>249</v>
      </c>
    </row>
    <row r="83" spans="1:18" ht="12.75" customHeight="1">
      <c r="A83" s="5" t="s">
        <v>36</v>
      </c>
      <c s="5"/>
      <c s="35" t="s">
        <v>26</v>
      </c>
      <c s="5"/>
      <c s="21" t="s">
        <v>501</v>
      </c>
      <c s="5"/>
      <c s="5"/>
      <c s="5"/>
      <c s="36">
        <f>0+Q83</f>
      </c>
      <c r="O83">
        <f>0+R83</f>
      </c>
      <c r="Q83">
        <f>0+I84</f>
      </c>
      <c>
        <f>0+O84</f>
      </c>
    </row>
    <row r="84" spans="1:16" ht="12.75">
      <c r="A84" s="18" t="s">
        <v>38</v>
      </c>
      <c s="23" t="s">
        <v>106</v>
      </c>
      <c s="23" t="s">
        <v>502</v>
      </c>
      <c s="18" t="s">
        <v>40</v>
      </c>
      <c s="24" t="s">
        <v>503</v>
      </c>
      <c s="25" t="s">
        <v>135</v>
      </c>
      <c s="26">
        <v>2.916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25.5">
      <c r="A85" s="28" t="s">
        <v>43</v>
      </c>
      <c r="E85" s="29" t="s">
        <v>580</v>
      </c>
    </row>
    <row r="86" spans="1:5" ht="63.75">
      <c r="A86" s="30" t="s">
        <v>45</v>
      </c>
      <c r="E86" s="31" t="s">
        <v>581</v>
      </c>
    </row>
    <row r="87" spans="1:5" ht="38.25">
      <c r="A87" t="s">
        <v>46</v>
      </c>
      <c r="E87" s="29" t="s">
        <v>506</v>
      </c>
    </row>
    <row r="88" spans="1:18" ht="12.75" customHeight="1">
      <c r="A88" s="5" t="s">
        <v>36</v>
      </c>
      <c s="5"/>
      <c s="35" t="s">
        <v>28</v>
      </c>
      <c s="5"/>
      <c s="21" t="s">
        <v>253</v>
      </c>
      <c s="5"/>
      <c s="5"/>
      <c s="5"/>
      <c s="36">
        <f>0+Q88</f>
      </c>
      <c r="O88">
        <f>0+R88</f>
      </c>
      <c r="Q88">
        <f>0+I89+I93+I97+I101+I105+I109+I113+I117+I121+I125+I129+I133+I137</f>
      </c>
      <c>
        <f>0+O89+O93+O97+O101+O105+O109+O113+O117+O121+O125+O129+O133+O137</f>
      </c>
    </row>
    <row r="89" spans="1:16" ht="12.75">
      <c r="A89" s="18" t="s">
        <v>38</v>
      </c>
      <c s="23" t="s">
        <v>109</v>
      </c>
      <c s="23" t="s">
        <v>255</v>
      </c>
      <c s="18" t="s">
        <v>40</v>
      </c>
      <c s="24" t="s">
        <v>256</v>
      </c>
      <c s="25" t="s">
        <v>229</v>
      </c>
      <c s="26">
        <v>24.5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25.5">
      <c r="A90" s="28" t="s">
        <v>43</v>
      </c>
      <c r="E90" s="29" t="s">
        <v>582</v>
      </c>
    </row>
    <row r="91" spans="1:5" ht="12.75">
      <c r="A91" s="30" t="s">
        <v>45</v>
      </c>
      <c r="E91" s="31" t="s">
        <v>583</v>
      </c>
    </row>
    <row r="92" spans="1:5" ht="51">
      <c r="A92" t="s">
        <v>46</v>
      </c>
      <c r="E92" s="29" t="s">
        <v>259</v>
      </c>
    </row>
    <row r="93" spans="1:16" ht="12.75">
      <c r="A93" s="18" t="s">
        <v>38</v>
      </c>
      <c s="23" t="s">
        <v>190</v>
      </c>
      <c s="23" t="s">
        <v>264</v>
      </c>
      <c s="18" t="s">
        <v>40</v>
      </c>
      <c s="24" t="s">
        <v>265</v>
      </c>
      <c s="25" t="s">
        <v>229</v>
      </c>
      <c s="26">
        <v>49.7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38.25">
      <c r="A94" s="28" t="s">
        <v>43</v>
      </c>
      <c r="E94" s="29" t="s">
        <v>584</v>
      </c>
    </row>
    <row r="95" spans="1:5" ht="51">
      <c r="A95" s="30" t="s">
        <v>45</v>
      </c>
      <c r="E95" s="31" t="s">
        <v>585</v>
      </c>
    </row>
    <row r="96" spans="1:5" ht="51">
      <c r="A96" t="s">
        <v>46</v>
      </c>
      <c r="E96" s="29" t="s">
        <v>259</v>
      </c>
    </row>
    <row r="97" spans="1:16" ht="12.75">
      <c r="A97" s="18" t="s">
        <v>38</v>
      </c>
      <c s="23" t="s">
        <v>196</v>
      </c>
      <c s="23" t="s">
        <v>586</v>
      </c>
      <c s="18" t="s">
        <v>40</v>
      </c>
      <c s="24" t="s">
        <v>587</v>
      </c>
      <c s="25" t="s">
        <v>229</v>
      </c>
      <c s="26">
        <v>74.9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588</v>
      </c>
    </row>
    <row r="99" spans="1:5" ht="12.75">
      <c r="A99" s="30" t="s">
        <v>45</v>
      </c>
      <c r="E99" s="31" t="s">
        <v>589</v>
      </c>
    </row>
    <row r="100" spans="1:5" ht="51">
      <c r="A100" t="s">
        <v>46</v>
      </c>
      <c r="E100" s="29" t="s">
        <v>259</v>
      </c>
    </row>
    <row r="101" spans="1:16" ht="12.75">
      <c r="A101" s="18" t="s">
        <v>38</v>
      </c>
      <c s="23" t="s">
        <v>199</v>
      </c>
      <c s="23" t="s">
        <v>590</v>
      </c>
      <c s="18" t="s">
        <v>40</v>
      </c>
      <c s="24" t="s">
        <v>591</v>
      </c>
      <c s="25" t="s">
        <v>229</v>
      </c>
      <c s="26">
        <v>54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25.5">
      <c r="A102" s="28" t="s">
        <v>43</v>
      </c>
      <c r="E102" s="29" t="s">
        <v>592</v>
      </c>
    </row>
    <row r="103" spans="1:5" ht="25.5">
      <c r="A103" s="30" t="s">
        <v>45</v>
      </c>
      <c r="E103" s="31" t="s">
        <v>593</v>
      </c>
    </row>
    <row r="104" spans="1:5" ht="51">
      <c r="A104" t="s">
        <v>46</v>
      </c>
      <c r="E104" s="29" t="s">
        <v>259</v>
      </c>
    </row>
    <row r="105" spans="1:16" ht="12.75">
      <c r="A105" s="18" t="s">
        <v>38</v>
      </c>
      <c s="23" t="s">
        <v>205</v>
      </c>
      <c s="23" t="s">
        <v>594</v>
      </c>
      <c s="18" t="s">
        <v>40</v>
      </c>
      <c s="24" t="s">
        <v>595</v>
      </c>
      <c s="25" t="s">
        <v>229</v>
      </c>
      <c s="26">
        <v>56.3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596</v>
      </c>
    </row>
    <row r="107" spans="1:5" ht="12.75">
      <c r="A107" s="30" t="s">
        <v>45</v>
      </c>
      <c r="E107" s="31" t="s">
        <v>597</v>
      </c>
    </row>
    <row r="108" spans="1:5" ht="102">
      <c r="A108" t="s">
        <v>46</v>
      </c>
      <c r="E108" s="29" t="s">
        <v>598</v>
      </c>
    </row>
    <row r="109" spans="1:16" ht="12.75">
      <c r="A109" s="18" t="s">
        <v>38</v>
      </c>
      <c s="23" t="s">
        <v>226</v>
      </c>
      <c s="23" t="s">
        <v>270</v>
      </c>
      <c s="18" t="s">
        <v>40</v>
      </c>
      <c s="24" t="s">
        <v>271</v>
      </c>
      <c s="25" t="s">
        <v>229</v>
      </c>
      <c s="26">
        <v>99.4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25.5">
      <c r="A110" s="28" t="s">
        <v>43</v>
      </c>
      <c r="E110" s="29" t="s">
        <v>599</v>
      </c>
    </row>
    <row r="111" spans="1:5" ht="38.25">
      <c r="A111" s="30" t="s">
        <v>45</v>
      </c>
      <c r="E111" s="31" t="s">
        <v>600</v>
      </c>
    </row>
    <row r="112" spans="1:5" ht="51">
      <c r="A112" t="s">
        <v>46</v>
      </c>
      <c r="E112" s="29" t="s">
        <v>274</v>
      </c>
    </row>
    <row r="113" spans="1:16" ht="12.75">
      <c r="A113" s="18" t="s">
        <v>38</v>
      </c>
      <c s="23" t="s">
        <v>233</v>
      </c>
      <c s="23" t="s">
        <v>278</v>
      </c>
      <c s="18" t="s">
        <v>40</v>
      </c>
      <c s="24" t="s">
        <v>279</v>
      </c>
      <c s="25" t="s">
        <v>229</v>
      </c>
      <c s="26">
        <v>93.3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38.25">
      <c r="A114" s="28" t="s">
        <v>43</v>
      </c>
      <c r="E114" s="29" t="s">
        <v>601</v>
      </c>
    </row>
    <row r="115" spans="1:5" ht="38.25">
      <c r="A115" s="30" t="s">
        <v>45</v>
      </c>
      <c r="E115" s="31" t="s">
        <v>602</v>
      </c>
    </row>
    <row r="116" spans="1:5" ht="51">
      <c r="A116" t="s">
        <v>46</v>
      </c>
      <c r="E116" s="29" t="s">
        <v>274</v>
      </c>
    </row>
    <row r="117" spans="1:16" ht="12.75">
      <c r="A117" s="18" t="s">
        <v>38</v>
      </c>
      <c s="23" t="s">
        <v>239</v>
      </c>
      <c s="23" t="s">
        <v>286</v>
      </c>
      <c s="18" t="s">
        <v>40</v>
      </c>
      <c s="24" t="s">
        <v>287</v>
      </c>
      <c s="25" t="s">
        <v>229</v>
      </c>
      <c s="26">
        <v>74.8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603</v>
      </c>
    </row>
    <row r="119" spans="1:5" ht="38.25">
      <c r="A119" s="30" t="s">
        <v>45</v>
      </c>
      <c r="E119" s="31" t="s">
        <v>604</v>
      </c>
    </row>
    <row r="120" spans="1:5" ht="140.25">
      <c r="A120" t="s">
        <v>46</v>
      </c>
      <c r="E120" s="29" t="s">
        <v>289</v>
      </c>
    </row>
    <row r="121" spans="1:16" ht="12.75">
      <c r="A121" s="18" t="s">
        <v>38</v>
      </c>
      <c s="23" t="s">
        <v>244</v>
      </c>
      <c s="23" t="s">
        <v>293</v>
      </c>
      <c s="18" t="s">
        <v>40</v>
      </c>
      <c s="24" t="s">
        <v>294</v>
      </c>
      <c s="25" t="s">
        <v>229</v>
      </c>
      <c s="26">
        <v>18.5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25.5">
      <c r="A122" s="28" t="s">
        <v>43</v>
      </c>
      <c r="E122" s="29" t="s">
        <v>605</v>
      </c>
    </row>
    <row r="123" spans="1:5" ht="12.75">
      <c r="A123" s="30" t="s">
        <v>45</v>
      </c>
      <c r="E123" s="31" t="s">
        <v>606</v>
      </c>
    </row>
    <row r="124" spans="1:5" ht="140.25">
      <c r="A124" t="s">
        <v>46</v>
      </c>
      <c r="E124" s="29" t="s">
        <v>289</v>
      </c>
    </row>
    <row r="125" spans="1:16" ht="12.75">
      <c r="A125" s="18" t="s">
        <v>38</v>
      </c>
      <c s="23" t="s">
        <v>250</v>
      </c>
      <c s="23" t="s">
        <v>299</v>
      </c>
      <c s="18" t="s">
        <v>40</v>
      </c>
      <c s="24" t="s">
        <v>300</v>
      </c>
      <c s="25" t="s">
        <v>229</v>
      </c>
      <c s="26">
        <v>18.5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25.5">
      <c r="A126" s="28" t="s">
        <v>43</v>
      </c>
      <c r="E126" s="29" t="s">
        <v>607</v>
      </c>
    </row>
    <row r="127" spans="1:5" ht="12.75">
      <c r="A127" s="30" t="s">
        <v>45</v>
      </c>
      <c r="E127" s="31" t="s">
        <v>606</v>
      </c>
    </row>
    <row r="128" spans="1:5" ht="140.25">
      <c r="A128" t="s">
        <v>46</v>
      </c>
      <c r="E128" s="29" t="s">
        <v>289</v>
      </c>
    </row>
    <row r="129" spans="1:16" ht="12.75">
      <c r="A129" s="18" t="s">
        <v>38</v>
      </c>
      <c s="23" t="s">
        <v>254</v>
      </c>
      <c s="23" t="s">
        <v>513</v>
      </c>
      <c s="18" t="s">
        <v>40</v>
      </c>
      <c s="24" t="s">
        <v>514</v>
      </c>
      <c s="25" t="s">
        <v>229</v>
      </c>
      <c s="26">
        <v>25.2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51">
      <c r="A130" s="28" t="s">
        <v>43</v>
      </c>
      <c r="E130" s="29" t="s">
        <v>608</v>
      </c>
    </row>
    <row r="131" spans="1:5" ht="12.75">
      <c r="A131" s="30" t="s">
        <v>45</v>
      </c>
      <c r="E131" s="31" t="s">
        <v>609</v>
      </c>
    </row>
    <row r="132" spans="1:5" ht="153">
      <c r="A132" t="s">
        <v>46</v>
      </c>
      <c r="E132" s="29" t="s">
        <v>517</v>
      </c>
    </row>
    <row r="133" spans="1:16" ht="12.75">
      <c r="A133" s="18" t="s">
        <v>38</v>
      </c>
      <c s="23" t="s">
        <v>260</v>
      </c>
      <c s="23" t="s">
        <v>610</v>
      </c>
      <c s="18" t="s">
        <v>40</v>
      </c>
      <c s="24" t="s">
        <v>611</v>
      </c>
      <c s="25" t="s">
        <v>229</v>
      </c>
      <c s="26">
        <v>54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51">
      <c r="A134" s="28" t="s">
        <v>43</v>
      </c>
      <c r="E134" s="29" t="s">
        <v>612</v>
      </c>
    </row>
    <row r="135" spans="1:5" ht="38.25">
      <c r="A135" s="30" t="s">
        <v>45</v>
      </c>
      <c r="E135" s="31" t="s">
        <v>613</v>
      </c>
    </row>
    <row r="136" spans="1:5" ht="153">
      <c r="A136" t="s">
        <v>46</v>
      </c>
      <c r="E136" s="29" t="s">
        <v>517</v>
      </c>
    </row>
    <row r="137" spans="1:16" ht="12.75">
      <c r="A137" s="18" t="s">
        <v>38</v>
      </c>
      <c s="23" t="s">
        <v>263</v>
      </c>
      <c s="23" t="s">
        <v>305</v>
      </c>
      <c s="18" t="s">
        <v>40</v>
      </c>
      <c s="24" t="s">
        <v>306</v>
      </c>
      <c s="25" t="s">
        <v>149</v>
      </c>
      <c s="26">
        <v>50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38.25">
      <c r="A138" s="28" t="s">
        <v>43</v>
      </c>
      <c r="E138" s="29" t="s">
        <v>614</v>
      </c>
    </row>
    <row r="139" spans="1:5" ht="25.5">
      <c r="A139" s="30" t="s">
        <v>45</v>
      </c>
      <c r="E139" s="31" t="s">
        <v>615</v>
      </c>
    </row>
    <row r="140" spans="1:5" ht="38.25">
      <c r="A140" t="s">
        <v>46</v>
      </c>
      <c r="E140" s="29" t="s">
        <v>309</v>
      </c>
    </row>
    <row r="141" spans="1:18" ht="12.75" customHeight="1">
      <c r="A141" s="5" t="s">
        <v>36</v>
      </c>
      <c s="5"/>
      <c s="35" t="s">
        <v>76</v>
      </c>
      <c s="5"/>
      <c s="21" t="s">
        <v>529</v>
      </c>
      <c s="5"/>
      <c s="5"/>
      <c s="5"/>
      <c s="36">
        <f>0+Q141</f>
      </c>
      <c r="O141">
        <f>0+R141</f>
      </c>
      <c r="Q141">
        <f>0+I142</f>
      </c>
      <c>
        <f>0+O142</f>
      </c>
    </row>
    <row r="142" spans="1:16" ht="12.75">
      <c r="A142" s="18" t="s">
        <v>38</v>
      </c>
      <c s="23" t="s">
        <v>267</v>
      </c>
      <c s="23" t="s">
        <v>530</v>
      </c>
      <c s="18" t="s">
        <v>40</v>
      </c>
      <c s="24" t="s">
        <v>531</v>
      </c>
      <c s="25" t="s">
        <v>229</v>
      </c>
      <c s="26">
        <v>22.5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38.25">
      <c r="A143" s="28" t="s">
        <v>43</v>
      </c>
      <c r="E143" s="29" t="s">
        <v>616</v>
      </c>
    </row>
    <row r="144" spans="1:5" ht="38.25">
      <c r="A144" s="30" t="s">
        <v>45</v>
      </c>
      <c r="E144" s="31" t="s">
        <v>617</v>
      </c>
    </row>
    <row r="145" spans="1:5" ht="191.25">
      <c r="A145" t="s">
        <v>46</v>
      </c>
      <c r="E145" s="29" t="s">
        <v>534</v>
      </c>
    </row>
    <row r="146" spans="1:18" ht="12.75" customHeight="1">
      <c r="A146" s="5" t="s">
        <v>36</v>
      </c>
      <c s="5"/>
      <c s="35" t="s">
        <v>33</v>
      </c>
      <c s="5"/>
      <c s="21" t="s">
        <v>357</v>
      </c>
      <c s="5"/>
      <c s="5"/>
      <c s="5"/>
      <c s="36">
        <f>0+Q146</f>
      </c>
      <c r="O146">
        <f>0+R146</f>
      </c>
      <c r="Q146">
        <f>0+I147+I151+I155+I159+I163+I167+I171</f>
      </c>
      <c>
        <f>0+O147+O151+O155+O159+O163+O167+O171</f>
      </c>
    </row>
    <row r="147" spans="1:16" ht="12.75">
      <c r="A147" s="18" t="s">
        <v>38</v>
      </c>
      <c s="23" t="s">
        <v>269</v>
      </c>
      <c s="23" t="s">
        <v>618</v>
      </c>
      <c s="18" t="s">
        <v>40</v>
      </c>
      <c s="24" t="s">
        <v>619</v>
      </c>
      <c s="25" t="s">
        <v>149</v>
      </c>
      <c s="26">
        <v>6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25.5">
      <c r="A148" s="28" t="s">
        <v>43</v>
      </c>
      <c r="E148" s="29" t="s">
        <v>620</v>
      </c>
    </row>
    <row r="149" spans="1:5" ht="12.75">
      <c r="A149" s="30" t="s">
        <v>45</v>
      </c>
      <c r="E149" s="31" t="s">
        <v>621</v>
      </c>
    </row>
    <row r="150" spans="1:5" ht="63.75">
      <c r="A150" t="s">
        <v>46</v>
      </c>
      <c r="E150" s="29" t="s">
        <v>622</v>
      </c>
    </row>
    <row r="151" spans="1:16" ht="12.75">
      <c r="A151" s="18" t="s">
        <v>38</v>
      </c>
      <c s="23" t="s">
        <v>275</v>
      </c>
      <c s="23" t="s">
        <v>623</v>
      </c>
      <c s="18" t="s">
        <v>40</v>
      </c>
      <c s="24" t="s">
        <v>624</v>
      </c>
      <c s="25" t="s">
        <v>135</v>
      </c>
      <c s="26">
        <v>5.2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63.75">
      <c r="A152" s="28" t="s">
        <v>43</v>
      </c>
      <c r="E152" s="29" t="s">
        <v>625</v>
      </c>
    </row>
    <row r="153" spans="1:5" ht="38.25">
      <c r="A153" s="30" t="s">
        <v>45</v>
      </c>
      <c r="E153" s="31" t="s">
        <v>626</v>
      </c>
    </row>
    <row r="154" spans="1:5" ht="51">
      <c r="A154" t="s">
        <v>46</v>
      </c>
      <c r="E154" s="29" t="s">
        <v>627</v>
      </c>
    </row>
    <row r="155" spans="1:16" ht="12.75">
      <c r="A155" s="18" t="s">
        <v>38</v>
      </c>
      <c s="23" t="s">
        <v>277</v>
      </c>
      <c s="23" t="s">
        <v>535</v>
      </c>
      <c s="18" t="s">
        <v>40</v>
      </c>
      <c s="24" t="s">
        <v>536</v>
      </c>
      <c s="25" t="s">
        <v>149</v>
      </c>
      <c s="26">
        <v>10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38.25">
      <c r="A156" s="28" t="s">
        <v>43</v>
      </c>
      <c r="E156" s="29" t="s">
        <v>628</v>
      </c>
    </row>
    <row r="157" spans="1:5" ht="12.75">
      <c r="A157" s="30" t="s">
        <v>45</v>
      </c>
      <c r="E157" s="31" t="s">
        <v>629</v>
      </c>
    </row>
    <row r="158" spans="1:5" ht="51">
      <c r="A158" t="s">
        <v>46</v>
      </c>
      <c r="E158" s="29" t="s">
        <v>397</v>
      </c>
    </row>
    <row r="159" spans="1:16" ht="12.75">
      <c r="A159" s="18" t="s">
        <v>38</v>
      </c>
      <c s="23" t="s">
        <v>282</v>
      </c>
      <c s="23" t="s">
        <v>394</v>
      </c>
      <c s="18" t="s">
        <v>40</v>
      </c>
      <c s="24" t="s">
        <v>395</v>
      </c>
      <c s="25" t="s">
        <v>149</v>
      </c>
      <c s="26">
        <v>42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51">
      <c r="A160" s="28" t="s">
        <v>43</v>
      </c>
      <c r="E160" s="29" t="s">
        <v>630</v>
      </c>
    </row>
    <row r="161" spans="1:5" ht="63.75">
      <c r="A161" s="30" t="s">
        <v>45</v>
      </c>
      <c r="E161" s="31" t="s">
        <v>631</v>
      </c>
    </row>
    <row r="162" spans="1:5" ht="51">
      <c r="A162" t="s">
        <v>46</v>
      </c>
      <c r="E162" s="29" t="s">
        <v>397</v>
      </c>
    </row>
    <row r="163" spans="1:16" ht="12.75">
      <c r="A163" s="18" t="s">
        <v>38</v>
      </c>
      <c s="23" t="s">
        <v>285</v>
      </c>
      <c s="23" t="s">
        <v>408</v>
      </c>
      <c s="18" t="s">
        <v>40</v>
      </c>
      <c s="24" t="s">
        <v>409</v>
      </c>
      <c s="25" t="s">
        <v>149</v>
      </c>
      <c s="26">
        <v>5.75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25.5">
      <c r="A164" s="28" t="s">
        <v>43</v>
      </c>
      <c r="E164" s="29" t="s">
        <v>410</v>
      </c>
    </row>
    <row r="165" spans="1:5" ht="38.25">
      <c r="A165" s="30" t="s">
        <v>45</v>
      </c>
      <c r="E165" s="31" t="s">
        <v>632</v>
      </c>
    </row>
    <row r="166" spans="1:5" ht="25.5">
      <c r="A166" t="s">
        <v>46</v>
      </c>
      <c r="E166" s="29" t="s">
        <v>412</v>
      </c>
    </row>
    <row r="167" spans="1:16" ht="12.75">
      <c r="A167" s="18" t="s">
        <v>38</v>
      </c>
      <c s="23" t="s">
        <v>290</v>
      </c>
      <c s="23" t="s">
        <v>414</v>
      </c>
      <c s="18" t="s">
        <v>40</v>
      </c>
      <c s="24" t="s">
        <v>415</v>
      </c>
      <c s="25" t="s">
        <v>149</v>
      </c>
      <c s="26">
        <v>5.75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25.5">
      <c r="A168" s="28" t="s">
        <v>43</v>
      </c>
      <c r="E168" s="29" t="s">
        <v>633</v>
      </c>
    </row>
    <row r="169" spans="1:5" ht="12.75">
      <c r="A169" s="30" t="s">
        <v>45</v>
      </c>
      <c r="E169" s="31" t="s">
        <v>634</v>
      </c>
    </row>
    <row r="170" spans="1:5" ht="38.25">
      <c r="A170" t="s">
        <v>46</v>
      </c>
      <c r="E170" s="29" t="s">
        <v>418</v>
      </c>
    </row>
    <row r="171" spans="1:16" ht="25.5">
      <c r="A171" s="18" t="s">
        <v>38</v>
      </c>
      <c s="23" t="s">
        <v>292</v>
      </c>
      <c s="23" t="s">
        <v>635</v>
      </c>
      <c s="18" t="s">
        <v>40</v>
      </c>
      <c s="24" t="s">
        <v>636</v>
      </c>
      <c s="25" t="s">
        <v>149</v>
      </c>
      <c s="26">
        <v>4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25.5">
      <c r="A172" s="28" t="s">
        <v>43</v>
      </c>
      <c r="E172" s="29" t="s">
        <v>633</v>
      </c>
    </row>
    <row r="173" spans="1:5" ht="12.75">
      <c r="A173" s="30" t="s">
        <v>45</v>
      </c>
      <c r="E173" s="31" t="s">
        <v>637</v>
      </c>
    </row>
    <row r="174" spans="1:5" ht="76.5">
      <c r="A174" t="s">
        <v>46</v>
      </c>
      <c r="E174" s="29" t="s">
        <v>638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0+O8+O21+O54+O59+O92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639</v>
      </c>
      <c s="32">
        <f>0+I8+I21+I54+I59+I92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639</v>
      </c>
      <c s="5"/>
      <c s="14" t="s">
        <v>640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115</v>
      </c>
      <c s="18" t="s">
        <v>116</v>
      </c>
      <c s="24" t="s">
        <v>117</v>
      </c>
      <c s="25" t="s">
        <v>118</v>
      </c>
      <c s="26">
        <v>72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119</v>
      </c>
    </row>
    <row r="11" spans="1:5" ht="63.75">
      <c r="A11" s="30" t="s">
        <v>45</v>
      </c>
      <c r="E11" s="31" t="s">
        <v>641</v>
      </c>
    </row>
    <row r="12" spans="1:5" ht="25.5">
      <c r="A12" t="s">
        <v>46</v>
      </c>
      <c r="E12" s="29" t="s">
        <v>121</v>
      </c>
    </row>
    <row r="13" spans="1:16" ht="12.75">
      <c r="A13" s="18" t="s">
        <v>38</v>
      </c>
      <c s="23" t="s">
        <v>16</v>
      </c>
      <c s="23" t="s">
        <v>115</v>
      </c>
      <c s="18" t="s">
        <v>122</v>
      </c>
      <c s="24" t="s">
        <v>117</v>
      </c>
      <c s="25" t="s">
        <v>118</v>
      </c>
      <c s="26">
        <v>0.46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642</v>
      </c>
    </row>
    <row r="15" spans="1:5" ht="25.5">
      <c r="A15" s="30" t="s">
        <v>45</v>
      </c>
      <c r="E15" s="31" t="s">
        <v>643</v>
      </c>
    </row>
    <row r="16" spans="1:5" ht="25.5">
      <c r="A16" t="s">
        <v>46</v>
      </c>
      <c r="E16" s="29" t="s">
        <v>121</v>
      </c>
    </row>
    <row r="17" spans="1:16" ht="12.75">
      <c r="A17" s="18" t="s">
        <v>38</v>
      </c>
      <c s="23" t="s">
        <v>15</v>
      </c>
      <c s="23" t="s">
        <v>115</v>
      </c>
      <c s="18" t="s">
        <v>125</v>
      </c>
      <c s="24" t="s">
        <v>117</v>
      </c>
      <c s="25" t="s">
        <v>118</v>
      </c>
      <c s="26">
        <v>8.008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644</v>
      </c>
    </row>
    <row r="19" spans="1:5" ht="25.5">
      <c r="A19" s="30" t="s">
        <v>45</v>
      </c>
      <c r="E19" s="31" t="s">
        <v>645</v>
      </c>
    </row>
    <row r="20" spans="1:5" ht="25.5">
      <c r="A20" t="s">
        <v>46</v>
      </c>
      <c r="E20" s="29" t="s">
        <v>121</v>
      </c>
    </row>
    <row r="21" spans="1:18" ht="12.75" customHeight="1">
      <c r="A21" s="5" t="s">
        <v>36</v>
      </c>
      <c s="5"/>
      <c s="35" t="s">
        <v>22</v>
      </c>
      <c s="5"/>
      <c s="21" t="s">
        <v>132</v>
      </c>
      <c s="5"/>
      <c s="5"/>
      <c s="5"/>
      <c s="36">
        <f>0+Q21</f>
      </c>
      <c r="O21">
        <f>0+R21</f>
      </c>
      <c r="Q21">
        <f>0+I22+I26+I30+I34+I38+I42+I46+I50</f>
      </c>
      <c>
        <f>0+O22+O26+O30+O34+O38+O42+O46+O50</f>
      </c>
    </row>
    <row r="22" spans="1:16" ht="25.5">
      <c r="A22" s="18" t="s">
        <v>38</v>
      </c>
      <c s="23" t="s">
        <v>26</v>
      </c>
      <c s="23" t="s">
        <v>133</v>
      </c>
      <c s="18" t="s">
        <v>40</v>
      </c>
      <c s="24" t="s">
        <v>134</v>
      </c>
      <c s="25" t="s">
        <v>135</v>
      </c>
      <c s="26">
        <v>3.64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646</v>
      </c>
    </row>
    <row r="24" spans="1:5" ht="12.75">
      <c r="A24" s="30" t="s">
        <v>45</v>
      </c>
      <c r="E24" s="31" t="s">
        <v>647</v>
      </c>
    </row>
    <row r="25" spans="1:5" ht="63.75">
      <c r="A25" t="s">
        <v>46</v>
      </c>
      <c r="E25" s="29" t="s">
        <v>138</v>
      </c>
    </row>
    <row r="26" spans="1:16" ht="25.5">
      <c r="A26" s="18" t="s">
        <v>38</v>
      </c>
      <c s="23" t="s">
        <v>28</v>
      </c>
      <c s="23" t="s">
        <v>141</v>
      </c>
      <c s="18" t="s">
        <v>40</v>
      </c>
      <c s="24" t="s">
        <v>142</v>
      </c>
      <c s="25" t="s">
        <v>135</v>
      </c>
      <c s="26">
        <v>10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648</v>
      </c>
    </row>
    <row r="28" spans="1:5" ht="12.75">
      <c r="A28" s="30" t="s">
        <v>45</v>
      </c>
      <c r="E28" s="31" t="s">
        <v>649</v>
      </c>
    </row>
    <row r="29" spans="1:5" ht="63.75">
      <c r="A29" t="s">
        <v>46</v>
      </c>
      <c r="E29" s="29" t="s">
        <v>138</v>
      </c>
    </row>
    <row r="30" spans="1:16" ht="25.5">
      <c r="A30" s="18" t="s">
        <v>38</v>
      </c>
      <c s="23" t="s">
        <v>30</v>
      </c>
      <c s="23" t="s">
        <v>147</v>
      </c>
      <c s="18" t="s">
        <v>40</v>
      </c>
      <c s="24" t="s">
        <v>148</v>
      </c>
      <c s="25" t="s">
        <v>149</v>
      </c>
      <c s="26">
        <v>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650</v>
      </c>
    </row>
    <row r="32" spans="1:5" ht="38.25">
      <c r="A32" s="30" t="s">
        <v>45</v>
      </c>
      <c r="E32" s="31" t="s">
        <v>651</v>
      </c>
    </row>
    <row r="33" spans="1:5" ht="63.75">
      <c r="A33" t="s">
        <v>46</v>
      </c>
      <c r="E33" s="29" t="s">
        <v>138</v>
      </c>
    </row>
    <row r="34" spans="1:16" ht="12.75">
      <c r="A34" s="18" t="s">
        <v>38</v>
      </c>
      <c s="23" t="s">
        <v>76</v>
      </c>
      <c s="23" t="s">
        <v>160</v>
      </c>
      <c s="18" t="s">
        <v>40</v>
      </c>
      <c s="24" t="s">
        <v>161</v>
      </c>
      <c s="25" t="s">
        <v>135</v>
      </c>
      <c s="26">
        <v>5.46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63.75">
      <c r="A35" s="28" t="s">
        <v>43</v>
      </c>
      <c r="E35" s="29" t="s">
        <v>652</v>
      </c>
    </row>
    <row r="36" spans="1:5" ht="12.75">
      <c r="A36" s="30" t="s">
        <v>45</v>
      </c>
      <c r="E36" s="31" t="s">
        <v>653</v>
      </c>
    </row>
    <row r="37" spans="1:5" ht="12.75">
      <c r="A37" t="s">
        <v>46</v>
      </c>
      <c r="E37" s="29" t="s">
        <v>164</v>
      </c>
    </row>
    <row r="38" spans="1:16" ht="12.75">
      <c r="A38" s="18" t="s">
        <v>38</v>
      </c>
      <c s="23" t="s">
        <v>79</v>
      </c>
      <c s="23" t="s">
        <v>168</v>
      </c>
      <c s="18" t="s">
        <v>40</v>
      </c>
      <c s="24" t="s">
        <v>169</v>
      </c>
      <c s="25" t="s">
        <v>149</v>
      </c>
      <c s="26">
        <v>23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654</v>
      </c>
    </row>
    <row r="40" spans="1:5" ht="38.25">
      <c r="A40" s="30" t="s">
        <v>45</v>
      </c>
      <c r="E40" s="31" t="s">
        <v>655</v>
      </c>
    </row>
    <row r="41" spans="1:5" ht="12.75">
      <c r="A41" t="s">
        <v>46</v>
      </c>
      <c r="E41" s="29" t="s">
        <v>164</v>
      </c>
    </row>
    <row r="42" spans="1:16" ht="12.75">
      <c r="A42" s="18" t="s">
        <v>38</v>
      </c>
      <c s="23" t="s">
        <v>33</v>
      </c>
      <c s="23" t="s">
        <v>174</v>
      </c>
      <c s="18" t="s">
        <v>40</v>
      </c>
      <c s="24" t="s">
        <v>175</v>
      </c>
      <c s="25" t="s">
        <v>135</v>
      </c>
      <c s="26">
        <v>26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656</v>
      </c>
    </row>
    <row r="44" spans="1:5" ht="25.5">
      <c r="A44" s="30" t="s">
        <v>45</v>
      </c>
      <c r="E44" s="31" t="s">
        <v>657</v>
      </c>
    </row>
    <row r="45" spans="1:5" ht="369.75">
      <c r="A45" t="s">
        <v>46</v>
      </c>
      <c r="E45" s="29" t="s">
        <v>178</v>
      </c>
    </row>
    <row r="46" spans="1:16" ht="12.75">
      <c r="A46" s="18" t="s">
        <v>38</v>
      </c>
      <c s="23" t="s">
        <v>35</v>
      </c>
      <c s="23" t="s">
        <v>191</v>
      </c>
      <c s="18" t="s">
        <v>40</v>
      </c>
      <c s="24" t="s">
        <v>192</v>
      </c>
      <c s="25" t="s">
        <v>135</v>
      </c>
      <c s="26">
        <v>26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658</v>
      </c>
    </row>
    <row r="48" spans="1:5" ht="38.25">
      <c r="A48" s="30" t="s">
        <v>45</v>
      </c>
      <c r="E48" s="31" t="s">
        <v>659</v>
      </c>
    </row>
    <row r="49" spans="1:5" ht="280.5">
      <c r="A49" t="s">
        <v>46</v>
      </c>
      <c r="E49" s="29" t="s">
        <v>195</v>
      </c>
    </row>
    <row r="50" spans="1:16" ht="25.5">
      <c r="A50" s="18" t="s">
        <v>38</v>
      </c>
      <c s="23" t="s">
        <v>205</v>
      </c>
      <c s="23" t="s">
        <v>212</v>
      </c>
      <c s="18" t="s">
        <v>40</v>
      </c>
      <c s="24" t="s">
        <v>213</v>
      </c>
      <c s="25" t="s">
        <v>214</v>
      </c>
      <c s="26">
        <v>1.5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660</v>
      </c>
    </row>
    <row r="53" spans="1:5" ht="25.5">
      <c r="A53" t="s">
        <v>46</v>
      </c>
      <c r="E53" s="29" t="s">
        <v>216</v>
      </c>
    </row>
    <row r="54" spans="1:18" ht="12.75" customHeight="1">
      <c r="A54" s="5" t="s">
        <v>36</v>
      </c>
      <c s="5"/>
      <c s="35" t="s">
        <v>16</v>
      </c>
      <c s="5"/>
      <c s="21" t="s">
        <v>225</v>
      </c>
      <c s="5"/>
      <c s="5"/>
      <c s="5"/>
      <c s="36">
        <f>0+Q54</f>
      </c>
      <c r="O54">
        <f>0+R54</f>
      </c>
      <c r="Q54">
        <f>0+I55</f>
      </c>
      <c>
        <f>0+O55</f>
      </c>
    </row>
    <row r="55" spans="1:16" ht="12.75">
      <c r="A55" s="18" t="s">
        <v>38</v>
      </c>
      <c s="23" t="s">
        <v>87</v>
      </c>
      <c s="23" t="s">
        <v>245</v>
      </c>
      <c s="18" t="s">
        <v>40</v>
      </c>
      <c s="24" t="s">
        <v>246</v>
      </c>
      <c s="25" t="s">
        <v>229</v>
      </c>
      <c s="26">
        <v>52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51">
      <c r="A56" s="28" t="s">
        <v>43</v>
      </c>
      <c r="E56" s="29" t="s">
        <v>661</v>
      </c>
    </row>
    <row r="57" spans="1:5" ht="38.25">
      <c r="A57" s="30" t="s">
        <v>45</v>
      </c>
      <c r="E57" s="31" t="s">
        <v>662</v>
      </c>
    </row>
    <row r="58" spans="1:5" ht="102">
      <c r="A58" t="s">
        <v>46</v>
      </c>
      <c r="E58" s="29" t="s">
        <v>249</v>
      </c>
    </row>
    <row r="59" spans="1:18" ht="12.75" customHeight="1">
      <c r="A59" s="5" t="s">
        <v>36</v>
      </c>
      <c s="5"/>
      <c s="35" t="s">
        <v>28</v>
      </c>
      <c s="5"/>
      <c s="21" t="s">
        <v>253</v>
      </c>
      <c s="5"/>
      <c s="5"/>
      <c s="5"/>
      <c s="36">
        <f>0+Q59</f>
      </c>
      <c r="O59">
        <f>0+R59</f>
      </c>
      <c r="Q59">
        <f>0+I60+I64+I68+I72+I76+I80+I84+I88</f>
      </c>
      <c>
        <f>0+O60+O64+O68+O72+O76+O80+O84+O88</f>
      </c>
    </row>
    <row r="60" spans="1:16" ht="12.75">
      <c r="A60" s="18" t="s">
        <v>38</v>
      </c>
      <c s="23" t="s">
        <v>90</v>
      </c>
      <c s="23" t="s">
        <v>255</v>
      </c>
      <c s="18" t="s">
        <v>40</v>
      </c>
      <c s="24" t="s">
        <v>256</v>
      </c>
      <c s="25" t="s">
        <v>229</v>
      </c>
      <c s="26">
        <v>93.4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663</v>
      </c>
    </row>
    <row r="62" spans="1:5" ht="12.75">
      <c r="A62" s="30" t="s">
        <v>45</v>
      </c>
      <c r="E62" s="31" t="s">
        <v>664</v>
      </c>
    </row>
    <row r="63" spans="1:5" ht="51">
      <c r="A63" t="s">
        <v>46</v>
      </c>
      <c r="E63" s="29" t="s">
        <v>259</v>
      </c>
    </row>
    <row r="64" spans="1:16" ht="12.75">
      <c r="A64" s="18" t="s">
        <v>38</v>
      </c>
      <c s="23" t="s">
        <v>165</v>
      </c>
      <c s="23" t="s">
        <v>264</v>
      </c>
      <c s="18" t="s">
        <v>40</v>
      </c>
      <c s="24" t="s">
        <v>265</v>
      </c>
      <c s="25" t="s">
        <v>229</v>
      </c>
      <c s="26">
        <v>93.4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665</v>
      </c>
    </row>
    <row r="66" spans="1:5" ht="12.75">
      <c r="A66" s="30" t="s">
        <v>45</v>
      </c>
      <c r="E66" s="31" t="s">
        <v>664</v>
      </c>
    </row>
    <row r="67" spans="1:5" ht="51">
      <c r="A67" t="s">
        <v>46</v>
      </c>
      <c r="E67" s="29" t="s">
        <v>259</v>
      </c>
    </row>
    <row r="68" spans="1:16" ht="12.75">
      <c r="A68" s="18" t="s">
        <v>38</v>
      </c>
      <c s="23" t="s">
        <v>94</v>
      </c>
      <c s="23" t="s">
        <v>270</v>
      </c>
      <c s="18" t="s">
        <v>40</v>
      </c>
      <c s="24" t="s">
        <v>271</v>
      </c>
      <c s="25" t="s">
        <v>229</v>
      </c>
      <c s="26">
        <v>70.4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25.5">
      <c r="A69" s="28" t="s">
        <v>43</v>
      </c>
      <c r="E69" s="29" t="s">
        <v>599</v>
      </c>
    </row>
    <row r="70" spans="1:5" ht="12.75">
      <c r="A70" s="30" t="s">
        <v>45</v>
      </c>
      <c r="E70" s="31" t="s">
        <v>666</v>
      </c>
    </row>
    <row r="71" spans="1:5" ht="51">
      <c r="A71" t="s">
        <v>46</v>
      </c>
      <c r="E71" s="29" t="s">
        <v>274</v>
      </c>
    </row>
    <row r="72" spans="1:16" ht="12.75">
      <c r="A72" s="18" t="s">
        <v>38</v>
      </c>
      <c s="23" t="s">
        <v>97</v>
      </c>
      <c s="23" t="s">
        <v>278</v>
      </c>
      <c s="18" t="s">
        <v>40</v>
      </c>
      <c s="24" t="s">
        <v>279</v>
      </c>
      <c s="25" t="s">
        <v>229</v>
      </c>
      <c s="26">
        <v>140.8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38.25">
      <c r="A73" s="28" t="s">
        <v>43</v>
      </c>
      <c r="E73" s="29" t="s">
        <v>601</v>
      </c>
    </row>
    <row r="74" spans="1:5" ht="12.75">
      <c r="A74" s="30" t="s">
        <v>45</v>
      </c>
      <c r="E74" s="31" t="s">
        <v>667</v>
      </c>
    </row>
    <row r="75" spans="1:5" ht="51">
      <c r="A75" t="s">
        <v>46</v>
      </c>
      <c r="E75" s="29" t="s">
        <v>274</v>
      </c>
    </row>
    <row r="76" spans="1:16" ht="12.75">
      <c r="A76" s="18" t="s">
        <v>38</v>
      </c>
      <c s="23" t="s">
        <v>100</v>
      </c>
      <c s="23" t="s">
        <v>286</v>
      </c>
      <c s="18" t="s">
        <v>40</v>
      </c>
      <c s="24" t="s">
        <v>287</v>
      </c>
      <c s="25" t="s">
        <v>229</v>
      </c>
      <c s="26">
        <v>70.4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603</v>
      </c>
    </row>
    <row r="78" spans="1:5" ht="12.75">
      <c r="A78" s="30" t="s">
        <v>45</v>
      </c>
      <c r="E78" s="31" t="s">
        <v>666</v>
      </c>
    </row>
    <row r="79" spans="1:5" ht="140.25">
      <c r="A79" t="s">
        <v>46</v>
      </c>
      <c r="E79" s="29" t="s">
        <v>289</v>
      </c>
    </row>
    <row r="80" spans="1:16" ht="12.75">
      <c r="A80" s="18" t="s">
        <v>38</v>
      </c>
      <c s="23" t="s">
        <v>103</v>
      </c>
      <c s="23" t="s">
        <v>293</v>
      </c>
      <c s="18" t="s">
        <v>40</v>
      </c>
      <c s="24" t="s">
        <v>294</v>
      </c>
      <c s="25" t="s">
        <v>229</v>
      </c>
      <c s="26">
        <v>70.4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668</v>
      </c>
    </row>
    <row r="82" spans="1:5" ht="12.75">
      <c r="A82" s="30" t="s">
        <v>45</v>
      </c>
      <c r="E82" s="31" t="s">
        <v>666</v>
      </c>
    </row>
    <row r="83" spans="1:5" ht="140.25">
      <c r="A83" t="s">
        <v>46</v>
      </c>
      <c r="E83" s="29" t="s">
        <v>289</v>
      </c>
    </row>
    <row r="84" spans="1:16" ht="12.75">
      <c r="A84" s="18" t="s">
        <v>38</v>
      </c>
      <c s="23" t="s">
        <v>106</v>
      </c>
      <c s="23" t="s">
        <v>299</v>
      </c>
      <c s="18" t="s">
        <v>40</v>
      </c>
      <c s="24" t="s">
        <v>300</v>
      </c>
      <c s="25" t="s">
        <v>229</v>
      </c>
      <c s="26">
        <v>70.4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669</v>
      </c>
    </row>
    <row r="86" spans="1:5" ht="12.75">
      <c r="A86" s="30" t="s">
        <v>45</v>
      </c>
      <c r="E86" s="31" t="s">
        <v>666</v>
      </c>
    </row>
    <row r="87" spans="1:5" ht="140.25">
      <c r="A87" t="s">
        <v>46</v>
      </c>
      <c r="E87" s="29" t="s">
        <v>289</v>
      </c>
    </row>
    <row r="88" spans="1:16" ht="12.75">
      <c r="A88" s="18" t="s">
        <v>38</v>
      </c>
      <c s="23" t="s">
        <v>109</v>
      </c>
      <c s="23" t="s">
        <v>305</v>
      </c>
      <c s="18" t="s">
        <v>40</v>
      </c>
      <c s="24" t="s">
        <v>306</v>
      </c>
      <c s="25" t="s">
        <v>149</v>
      </c>
      <c s="26">
        <v>23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38.25">
      <c r="A89" s="28" t="s">
        <v>43</v>
      </c>
      <c r="E89" s="29" t="s">
        <v>670</v>
      </c>
    </row>
    <row r="90" spans="1:5" ht="12.75">
      <c r="A90" s="30" t="s">
        <v>45</v>
      </c>
      <c r="E90" s="31" t="s">
        <v>671</v>
      </c>
    </row>
    <row r="91" spans="1:5" ht="38.25">
      <c r="A91" t="s">
        <v>46</v>
      </c>
      <c r="E91" s="29" t="s">
        <v>309</v>
      </c>
    </row>
    <row r="92" spans="1:18" ht="12.75" customHeight="1">
      <c r="A92" s="5" t="s">
        <v>36</v>
      </c>
      <c s="5"/>
      <c s="35" t="s">
        <v>33</v>
      </c>
      <c s="5"/>
      <c s="21" t="s">
        <v>357</v>
      </c>
      <c s="5"/>
      <c s="5"/>
      <c s="5"/>
      <c s="36">
        <f>0+Q92</f>
      </c>
      <c r="O92">
        <f>0+R92</f>
      </c>
      <c r="Q92">
        <f>0+I93+I97+I101</f>
      </c>
      <c>
        <f>0+O93+O97+O101</f>
      </c>
    </row>
    <row r="93" spans="1:16" ht="12.75">
      <c r="A93" s="18" t="s">
        <v>38</v>
      </c>
      <c s="23" t="s">
        <v>190</v>
      </c>
      <c s="23" t="s">
        <v>394</v>
      </c>
      <c s="18" t="s">
        <v>40</v>
      </c>
      <c s="24" t="s">
        <v>395</v>
      </c>
      <c s="25" t="s">
        <v>149</v>
      </c>
      <c s="26">
        <v>23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63.75">
      <c r="A94" s="28" t="s">
        <v>43</v>
      </c>
      <c r="E94" s="29" t="s">
        <v>396</v>
      </c>
    </row>
    <row r="95" spans="1:5" ht="38.25">
      <c r="A95" s="30" t="s">
        <v>45</v>
      </c>
      <c r="E95" s="31" t="s">
        <v>655</v>
      </c>
    </row>
    <row r="96" spans="1:5" ht="51">
      <c r="A96" t="s">
        <v>46</v>
      </c>
      <c r="E96" s="29" t="s">
        <v>397</v>
      </c>
    </row>
    <row r="97" spans="1:16" ht="12.75">
      <c r="A97" s="18" t="s">
        <v>38</v>
      </c>
      <c s="23" t="s">
        <v>196</v>
      </c>
      <c s="23" t="s">
        <v>408</v>
      </c>
      <c s="18" t="s">
        <v>40</v>
      </c>
      <c s="24" t="s">
        <v>409</v>
      </c>
      <c s="25" t="s">
        <v>149</v>
      </c>
      <c s="26">
        <v>6.2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672</v>
      </c>
    </row>
    <row r="99" spans="1:5" ht="12.75">
      <c r="A99" s="30" t="s">
        <v>45</v>
      </c>
      <c r="E99" s="31" t="s">
        <v>673</v>
      </c>
    </row>
    <row r="100" spans="1:5" ht="25.5">
      <c r="A100" t="s">
        <v>46</v>
      </c>
      <c r="E100" s="29" t="s">
        <v>412</v>
      </c>
    </row>
    <row r="101" spans="1:16" ht="12.75">
      <c r="A101" s="18" t="s">
        <v>38</v>
      </c>
      <c s="23" t="s">
        <v>199</v>
      </c>
      <c s="23" t="s">
        <v>414</v>
      </c>
      <c s="18" t="s">
        <v>40</v>
      </c>
      <c s="24" t="s">
        <v>415</v>
      </c>
      <c s="25" t="s">
        <v>149</v>
      </c>
      <c s="26">
        <v>6.2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416</v>
      </c>
    </row>
    <row r="103" spans="1:5" ht="12.75">
      <c r="A103" s="30" t="s">
        <v>45</v>
      </c>
      <c r="E103" s="31" t="s">
        <v>674</v>
      </c>
    </row>
    <row r="104" spans="1:5" ht="38.25">
      <c r="A104" t="s">
        <v>46</v>
      </c>
      <c r="E104" s="29" t="s">
        <v>418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0+O8+O17+O38+O43+O64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675</v>
      </c>
      <c s="32">
        <f>0+I8+I17+I38+I43+I64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675</v>
      </c>
      <c s="5"/>
      <c s="14" t="s">
        <v>676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115</v>
      </c>
      <c s="18" t="s">
        <v>116</v>
      </c>
      <c s="24" t="s">
        <v>117</v>
      </c>
      <c s="25" t="s">
        <v>118</v>
      </c>
      <c s="26">
        <v>11.682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119</v>
      </c>
    </row>
    <row r="11" spans="1:5" ht="63.75">
      <c r="A11" s="30" t="s">
        <v>45</v>
      </c>
      <c r="E11" s="31" t="s">
        <v>677</v>
      </c>
    </row>
    <row r="12" spans="1:5" ht="25.5">
      <c r="A12" t="s">
        <v>46</v>
      </c>
      <c r="E12" s="29" t="s">
        <v>121</v>
      </c>
    </row>
    <row r="13" spans="1:16" ht="12.75">
      <c r="A13" s="18" t="s">
        <v>38</v>
      </c>
      <c s="23" t="s">
        <v>16</v>
      </c>
      <c s="23" t="s">
        <v>115</v>
      </c>
      <c s="18" t="s">
        <v>122</v>
      </c>
      <c s="24" t="s">
        <v>117</v>
      </c>
      <c s="25" t="s">
        <v>118</v>
      </c>
      <c s="26">
        <v>2.291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434</v>
      </c>
    </row>
    <row r="15" spans="1:5" ht="63.75">
      <c r="A15" s="30" t="s">
        <v>45</v>
      </c>
      <c r="E15" s="31" t="s">
        <v>678</v>
      </c>
    </row>
    <row r="16" spans="1:5" ht="25.5">
      <c r="A16" t="s">
        <v>46</v>
      </c>
      <c r="E16" s="29" t="s">
        <v>121</v>
      </c>
    </row>
    <row r="17" spans="1:18" ht="12.75" customHeight="1">
      <c r="A17" s="5" t="s">
        <v>36</v>
      </c>
      <c s="5"/>
      <c s="35" t="s">
        <v>22</v>
      </c>
      <c s="5"/>
      <c s="21" t="s">
        <v>132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8" t="s">
        <v>38</v>
      </c>
      <c s="23" t="s">
        <v>15</v>
      </c>
      <c s="23" t="s">
        <v>436</v>
      </c>
      <c s="18" t="s">
        <v>40</v>
      </c>
      <c s="24" t="s">
        <v>437</v>
      </c>
      <c s="25" t="s">
        <v>135</v>
      </c>
      <c s="26">
        <v>0.93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679</v>
      </c>
    </row>
    <row r="20" spans="1:5" ht="38.25">
      <c r="A20" s="30" t="s">
        <v>45</v>
      </c>
      <c r="E20" s="31" t="s">
        <v>680</v>
      </c>
    </row>
    <row r="21" spans="1:5" ht="63.75">
      <c r="A21" t="s">
        <v>46</v>
      </c>
      <c r="E21" s="29" t="s">
        <v>138</v>
      </c>
    </row>
    <row r="22" spans="1:16" ht="25.5">
      <c r="A22" s="18" t="s">
        <v>38</v>
      </c>
      <c s="23" t="s">
        <v>26</v>
      </c>
      <c s="23" t="s">
        <v>141</v>
      </c>
      <c s="18" t="s">
        <v>40</v>
      </c>
      <c s="24" t="s">
        <v>142</v>
      </c>
      <c s="25" t="s">
        <v>135</v>
      </c>
      <c s="26">
        <v>2.73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681</v>
      </c>
    </row>
    <row r="24" spans="1:5" ht="38.25">
      <c r="A24" s="30" t="s">
        <v>45</v>
      </c>
      <c r="E24" s="31" t="s">
        <v>682</v>
      </c>
    </row>
    <row r="25" spans="1:5" ht="63.75">
      <c r="A25" t="s">
        <v>46</v>
      </c>
      <c r="E25" s="29" t="s">
        <v>138</v>
      </c>
    </row>
    <row r="26" spans="1:16" ht="25.5">
      <c r="A26" s="18" t="s">
        <v>38</v>
      </c>
      <c s="23" t="s">
        <v>28</v>
      </c>
      <c s="23" t="s">
        <v>147</v>
      </c>
      <c s="18" t="s">
        <v>40</v>
      </c>
      <c s="24" t="s">
        <v>148</v>
      </c>
      <c s="25" t="s">
        <v>149</v>
      </c>
      <c s="26">
        <v>7.5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683</v>
      </c>
    </row>
    <row r="28" spans="1:5" ht="12.75">
      <c r="A28" s="30" t="s">
        <v>45</v>
      </c>
      <c r="E28" s="31" t="s">
        <v>684</v>
      </c>
    </row>
    <row r="29" spans="1:5" ht="63.75">
      <c r="A29" t="s">
        <v>46</v>
      </c>
      <c r="E29" s="29" t="s">
        <v>138</v>
      </c>
    </row>
    <row r="30" spans="1:16" ht="12.75">
      <c r="A30" s="18" t="s">
        <v>38</v>
      </c>
      <c s="23" t="s">
        <v>30</v>
      </c>
      <c s="23" t="s">
        <v>457</v>
      </c>
      <c s="18" t="s">
        <v>40</v>
      </c>
      <c s="24" t="s">
        <v>458</v>
      </c>
      <c s="25" t="s">
        <v>135</v>
      </c>
      <c s="26">
        <v>3.111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685</v>
      </c>
    </row>
    <row r="32" spans="1:5" ht="51">
      <c r="A32" s="30" t="s">
        <v>45</v>
      </c>
      <c r="E32" s="31" t="s">
        <v>686</v>
      </c>
    </row>
    <row r="33" spans="1:5" ht="369.75">
      <c r="A33" t="s">
        <v>46</v>
      </c>
      <c r="E33" s="29" t="s">
        <v>178</v>
      </c>
    </row>
    <row r="34" spans="1:16" ht="25.5">
      <c r="A34" s="18" t="s">
        <v>38</v>
      </c>
      <c s="23" t="s">
        <v>97</v>
      </c>
      <c s="23" t="s">
        <v>212</v>
      </c>
      <c s="18" t="s">
        <v>40</v>
      </c>
      <c s="24" t="s">
        <v>213</v>
      </c>
      <c s="25" t="s">
        <v>214</v>
      </c>
      <c s="26">
        <v>1.406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687</v>
      </c>
    </row>
    <row r="37" spans="1:5" ht="25.5">
      <c r="A37" t="s">
        <v>46</v>
      </c>
      <c r="E37" s="29" t="s">
        <v>216</v>
      </c>
    </row>
    <row r="38" spans="1:18" ht="12.75" customHeight="1">
      <c r="A38" s="5" t="s">
        <v>36</v>
      </c>
      <c s="5"/>
      <c s="35" t="s">
        <v>26</v>
      </c>
      <c s="5"/>
      <c s="21" t="s">
        <v>501</v>
      </c>
      <c s="5"/>
      <c s="5"/>
      <c s="5"/>
      <c s="36">
        <f>0+Q38</f>
      </c>
      <c r="O38">
        <f>0+R38</f>
      </c>
      <c r="Q38">
        <f>0+I39</f>
      </c>
      <c>
        <f>0+O39</f>
      </c>
    </row>
    <row r="39" spans="1:16" ht="12.75">
      <c r="A39" s="18" t="s">
        <v>38</v>
      </c>
      <c s="23" t="s">
        <v>76</v>
      </c>
      <c s="23" t="s">
        <v>502</v>
      </c>
      <c s="18" t="s">
        <v>40</v>
      </c>
      <c s="24" t="s">
        <v>503</v>
      </c>
      <c s="25" t="s">
        <v>135</v>
      </c>
      <c s="26">
        <v>0.4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38.25">
      <c r="A40" s="28" t="s">
        <v>43</v>
      </c>
      <c r="E40" s="29" t="s">
        <v>688</v>
      </c>
    </row>
    <row r="41" spans="1:5" ht="51">
      <c r="A41" s="30" t="s">
        <v>45</v>
      </c>
      <c r="E41" s="31" t="s">
        <v>689</v>
      </c>
    </row>
    <row r="42" spans="1:5" ht="38.25">
      <c r="A42" t="s">
        <v>46</v>
      </c>
      <c r="E42" s="29" t="s">
        <v>506</v>
      </c>
    </row>
    <row r="43" spans="1:18" ht="12.75" customHeight="1">
      <c r="A43" s="5" t="s">
        <v>36</v>
      </c>
      <c s="5"/>
      <c s="35" t="s">
        <v>28</v>
      </c>
      <c s="5"/>
      <c s="21" t="s">
        <v>253</v>
      </c>
      <c s="5"/>
      <c s="5"/>
      <c s="5"/>
      <c s="36">
        <f>0+Q43</f>
      </c>
      <c r="O43">
        <f>0+R43</f>
      </c>
      <c r="Q43">
        <f>0+I44+I48+I52+I56+I60</f>
      </c>
      <c>
        <f>0+O44+O48+O52+O56+O60</f>
      </c>
    </row>
    <row r="44" spans="1:16" ht="12.75">
      <c r="A44" s="18" t="s">
        <v>38</v>
      </c>
      <c s="23" t="s">
        <v>79</v>
      </c>
      <c s="23" t="s">
        <v>690</v>
      </c>
      <c s="18" t="s">
        <v>40</v>
      </c>
      <c s="24" t="s">
        <v>691</v>
      </c>
      <c s="25" t="s">
        <v>229</v>
      </c>
      <c s="26">
        <v>3.9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25.5">
      <c r="A45" s="28" t="s">
        <v>43</v>
      </c>
      <c r="E45" s="29" t="s">
        <v>692</v>
      </c>
    </row>
    <row r="46" spans="1:5" ht="12.75">
      <c r="A46" s="30" t="s">
        <v>45</v>
      </c>
      <c r="E46" s="31" t="s">
        <v>693</v>
      </c>
    </row>
    <row r="47" spans="1:5" ht="51">
      <c r="A47" t="s">
        <v>46</v>
      </c>
      <c r="E47" s="29" t="s">
        <v>259</v>
      </c>
    </row>
    <row r="48" spans="1:16" ht="12.75">
      <c r="A48" s="18" t="s">
        <v>38</v>
      </c>
      <c s="23" t="s">
        <v>33</v>
      </c>
      <c s="23" t="s">
        <v>590</v>
      </c>
      <c s="18" t="s">
        <v>40</v>
      </c>
      <c s="24" t="s">
        <v>591</v>
      </c>
      <c s="25" t="s">
        <v>229</v>
      </c>
      <c s="26">
        <v>22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38.25">
      <c r="A49" s="28" t="s">
        <v>43</v>
      </c>
      <c r="E49" s="29" t="s">
        <v>694</v>
      </c>
    </row>
    <row r="50" spans="1:5" ht="38.25">
      <c r="A50" s="30" t="s">
        <v>45</v>
      </c>
      <c r="E50" s="31" t="s">
        <v>695</v>
      </c>
    </row>
    <row r="51" spans="1:5" ht="51">
      <c r="A51" t="s">
        <v>46</v>
      </c>
      <c r="E51" s="29" t="s">
        <v>259</v>
      </c>
    </row>
    <row r="52" spans="1:16" ht="12.75">
      <c r="A52" s="18" t="s">
        <v>38</v>
      </c>
      <c s="23" t="s">
        <v>35</v>
      </c>
      <c s="23" t="s">
        <v>610</v>
      </c>
      <c s="18" t="s">
        <v>40</v>
      </c>
      <c s="24" t="s">
        <v>611</v>
      </c>
      <c s="25" t="s">
        <v>229</v>
      </c>
      <c s="26">
        <v>18.5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51">
      <c r="A53" s="28" t="s">
        <v>43</v>
      </c>
      <c r="E53" s="29" t="s">
        <v>696</v>
      </c>
    </row>
    <row r="54" spans="1:5" ht="38.25">
      <c r="A54" s="30" t="s">
        <v>45</v>
      </c>
      <c r="E54" s="31" t="s">
        <v>697</v>
      </c>
    </row>
    <row r="55" spans="1:5" ht="153">
      <c r="A55" t="s">
        <v>46</v>
      </c>
      <c r="E55" s="29" t="s">
        <v>517</v>
      </c>
    </row>
    <row r="56" spans="1:16" ht="25.5">
      <c r="A56" s="18" t="s">
        <v>38</v>
      </c>
      <c s="23" t="s">
        <v>87</v>
      </c>
      <c s="23" t="s">
        <v>698</v>
      </c>
      <c s="18" t="s">
        <v>40</v>
      </c>
      <c s="24" t="s">
        <v>699</v>
      </c>
      <c s="25" t="s">
        <v>229</v>
      </c>
      <c s="26">
        <v>5.5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63.75">
      <c r="A57" s="28" t="s">
        <v>43</v>
      </c>
      <c r="E57" s="29" t="s">
        <v>700</v>
      </c>
    </row>
    <row r="58" spans="1:5" ht="38.25">
      <c r="A58" s="30" t="s">
        <v>45</v>
      </c>
      <c r="E58" s="31" t="s">
        <v>701</v>
      </c>
    </row>
    <row r="59" spans="1:5" ht="153">
      <c r="A59" t="s">
        <v>46</v>
      </c>
      <c r="E59" s="29" t="s">
        <v>702</v>
      </c>
    </row>
    <row r="60" spans="1:16" ht="12.75">
      <c r="A60" s="18" t="s">
        <v>38</v>
      </c>
      <c s="23" t="s">
        <v>90</v>
      </c>
      <c s="23" t="s">
        <v>703</v>
      </c>
      <c s="18" t="s">
        <v>40</v>
      </c>
      <c s="24" t="s">
        <v>704</v>
      </c>
      <c s="25" t="s">
        <v>229</v>
      </c>
      <c s="26">
        <v>4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25.5">
      <c r="A61" s="28" t="s">
        <v>43</v>
      </c>
      <c r="E61" s="29" t="s">
        <v>705</v>
      </c>
    </row>
    <row r="62" spans="1:5" ht="12.75">
      <c r="A62" s="30" t="s">
        <v>45</v>
      </c>
      <c r="E62" s="31" t="s">
        <v>706</v>
      </c>
    </row>
    <row r="63" spans="1:5" ht="89.25">
      <c r="A63" t="s">
        <v>46</v>
      </c>
      <c r="E63" s="29" t="s">
        <v>528</v>
      </c>
    </row>
    <row r="64" spans="1:18" ht="12.75" customHeight="1">
      <c r="A64" s="5" t="s">
        <v>36</v>
      </c>
      <c s="5"/>
      <c s="35" t="s">
        <v>33</v>
      </c>
      <c s="5"/>
      <c s="21" t="s">
        <v>357</v>
      </c>
      <c s="5"/>
      <c s="5"/>
      <c s="5"/>
      <c s="36">
        <f>0+Q64</f>
      </c>
      <c r="O64">
        <f>0+R64</f>
      </c>
      <c r="Q64">
        <f>0+I65+I69</f>
      </c>
      <c>
        <f>0+O65+O69</f>
      </c>
    </row>
    <row r="65" spans="1:16" ht="12.75">
      <c r="A65" s="18" t="s">
        <v>38</v>
      </c>
      <c s="23" t="s">
        <v>165</v>
      </c>
      <c s="23" t="s">
        <v>535</v>
      </c>
      <c s="18" t="s">
        <v>40</v>
      </c>
      <c s="24" t="s">
        <v>536</v>
      </c>
      <c s="25" t="s">
        <v>149</v>
      </c>
      <c s="26">
        <v>7.5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51">
      <c r="A66" s="28" t="s">
        <v>43</v>
      </c>
      <c r="E66" s="29" t="s">
        <v>707</v>
      </c>
    </row>
    <row r="67" spans="1:5" ht="12.75">
      <c r="A67" s="30" t="s">
        <v>45</v>
      </c>
      <c r="E67" s="31" t="s">
        <v>684</v>
      </c>
    </row>
    <row r="68" spans="1:5" ht="51">
      <c r="A68" t="s">
        <v>46</v>
      </c>
      <c r="E68" s="29" t="s">
        <v>397</v>
      </c>
    </row>
    <row r="69" spans="1:16" ht="12.75">
      <c r="A69" s="18" t="s">
        <v>38</v>
      </c>
      <c s="23" t="s">
        <v>94</v>
      </c>
      <c s="23" t="s">
        <v>394</v>
      </c>
      <c s="18" t="s">
        <v>40</v>
      </c>
      <c s="24" t="s">
        <v>395</v>
      </c>
      <c s="25" t="s">
        <v>149</v>
      </c>
      <c s="26">
        <v>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51">
      <c r="A70" s="28" t="s">
        <v>43</v>
      </c>
      <c r="E70" s="29" t="s">
        <v>708</v>
      </c>
    </row>
    <row r="71" spans="1:5" ht="12.75">
      <c r="A71" s="30" t="s">
        <v>45</v>
      </c>
      <c r="E71" s="31" t="s">
        <v>709</v>
      </c>
    </row>
    <row r="72" spans="1:5" ht="51">
      <c r="A72" t="s">
        <v>46</v>
      </c>
      <c r="E72" s="29" t="s">
        <v>397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710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710</v>
      </c>
      <c s="5"/>
      <c s="14" t="s">
        <v>711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357</v>
      </c>
      <c s="19"/>
      <c s="19"/>
      <c s="19"/>
      <c s="22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18" t="s">
        <v>38</v>
      </c>
      <c s="23" t="s">
        <v>16</v>
      </c>
      <c s="23" t="s">
        <v>712</v>
      </c>
      <c s="18" t="s">
        <v>40</v>
      </c>
      <c s="24" t="s">
        <v>713</v>
      </c>
      <c s="25" t="s">
        <v>317</v>
      </c>
      <c s="26">
        <v>38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714</v>
      </c>
    </row>
    <row r="11" spans="1:5" ht="409.5">
      <c r="A11" s="30" t="s">
        <v>45</v>
      </c>
      <c r="E11" s="31" t="s">
        <v>715</v>
      </c>
    </row>
    <row r="12" spans="1:5" ht="63.75">
      <c r="A12" t="s">
        <v>46</v>
      </c>
      <c r="E12" s="29" t="s">
        <v>716</v>
      </c>
    </row>
    <row r="13" spans="1:16" ht="12.75">
      <c r="A13" s="18" t="s">
        <v>38</v>
      </c>
      <c s="23" t="s">
        <v>15</v>
      </c>
      <c s="23" t="s">
        <v>717</v>
      </c>
      <c s="18" t="s">
        <v>40</v>
      </c>
      <c s="24" t="s">
        <v>718</v>
      </c>
      <c s="25" t="s">
        <v>317</v>
      </c>
      <c s="26">
        <v>38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719</v>
      </c>
    </row>
    <row r="15" spans="1:5" ht="89.25">
      <c r="A15" s="30" t="s">
        <v>45</v>
      </c>
      <c r="E15" s="31" t="s">
        <v>720</v>
      </c>
    </row>
    <row r="16" spans="1:5" ht="25.5">
      <c r="A16" t="s">
        <v>46</v>
      </c>
      <c r="E16" s="29" t="s">
        <v>375</v>
      </c>
    </row>
    <row r="17" spans="1:16" ht="12.75">
      <c r="A17" s="18" t="s">
        <v>38</v>
      </c>
      <c s="23" t="s">
        <v>26</v>
      </c>
      <c s="23" t="s">
        <v>721</v>
      </c>
      <c s="18" t="s">
        <v>40</v>
      </c>
      <c s="24" t="s">
        <v>722</v>
      </c>
      <c s="25" t="s">
        <v>723</v>
      </c>
      <c s="26">
        <v>6328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724</v>
      </c>
    </row>
    <row r="19" spans="1:5" ht="127.5">
      <c r="A19" s="30" t="s">
        <v>45</v>
      </c>
      <c r="E19" s="31" t="s">
        <v>725</v>
      </c>
    </row>
    <row r="20" spans="1:5" ht="25.5">
      <c r="A20" t="s">
        <v>46</v>
      </c>
      <c r="E20" s="29" t="s">
        <v>726</v>
      </c>
    </row>
    <row r="21" spans="1:16" ht="25.5">
      <c r="A21" s="18" t="s">
        <v>38</v>
      </c>
      <c s="23" t="s">
        <v>28</v>
      </c>
      <c s="23" t="s">
        <v>727</v>
      </c>
      <c s="18" t="s">
        <v>40</v>
      </c>
      <c s="24" t="s">
        <v>728</v>
      </c>
      <c s="25" t="s">
        <v>317</v>
      </c>
      <c s="26">
        <v>11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729</v>
      </c>
    </row>
    <row r="23" spans="1:5" ht="178.5">
      <c r="A23" s="30" t="s">
        <v>45</v>
      </c>
      <c r="E23" s="31" t="s">
        <v>730</v>
      </c>
    </row>
    <row r="24" spans="1:5" ht="63.75">
      <c r="A24" t="s">
        <v>46</v>
      </c>
      <c r="E24" s="29" t="s">
        <v>716</v>
      </c>
    </row>
    <row r="25" spans="1:16" ht="12.75">
      <c r="A25" s="18" t="s">
        <v>38</v>
      </c>
      <c s="23" t="s">
        <v>30</v>
      </c>
      <c s="23" t="s">
        <v>731</v>
      </c>
      <c s="18" t="s">
        <v>40</v>
      </c>
      <c s="24" t="s">
        <v>732</v>
      </c>
      <c s="25" t="s">
        <v>317</v>
      </c>
      <c s="26">
        <v>11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719</v>
      </c>
    </row>
    <row r="27" spans="1:5" ht="127.5">
      <c r="A27" s="30" t="s">
        <v>45</v>
      </c>
      <c r="E27" s="31" t="s">
        <v>733</v>
      </c>
    </row>
    <row r="28" spans="1:5" ht="25.5">
      <c r="A28" t="s">
        <v>46</v>
      </c>
      <c r="E28" s="29" t="s">
        <v>375</v>
      </c>
    </row>
    <row r="29" spans="1:16" ht="12.75">
      <c r="A29" s="18" t="s">
        <v>38</v>
      </c>
      <c s="23" t="s">
        <v>76</v>
      </c>
      <c s="23" t="s">
        <v>734</v>
      </c>
      <c s="18" t="s">
        <v>40</v>
      </c>
      <c s="24" t="s">
        <v>735</v>
      </c>
      <c s="25" t="s">
        <v>723</v>
      </c>
      <c s="26">
        <v>1568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724</v>
      </c>
    </row>
    <row r="31" spans="1:5" ht="165.75">
      <c r="A31" s="30" t="s">
        <v>45</v>
      </c>
      <c r="E31" s="31" t="s">
        <v>736</v>
      </c>
    </row>
    <row r="32" spans="1:5" ht="25.5">
      <c r="A32" t="s">
        <v>46</v>
      </c>
      <c r="E32" s="29" t="s">
        <v>726</v>
      </c>
    </row>
    <row r="33" spans="1:16" ht="12.75">
      <c r="A33" s="18" t="s">
        <v>38</v>
      </c>
      <c s="23" t="s">
        <v>79</v>
      </c>
      <c s="23" t="s">
        <v>737</v>
      </c>
      <c s="18" t="s">
        <v>40</v>
      </c>
      <c s="24" t="s">
        <v>738</v>
      </c>
      <c s="25" t="s">
        <v>317</v>
      </c>
      <c s="26">
        <v>60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25.5">
      <c r="A34" s="28" t="s">
        <v>43</v>
      </c>
      <c r="E34" s="29" t="s">
        <v>739</v>
      </c>
    </row>
    <row r="35" spans="1:5" ht="204">
      <c r="A35" s="30" t="s">
        <v>45</v>
      </c>
      <c r="E35" s="31" t="s">
        <v>740</v>
      </c>
    </row>
    <row r="36" spans="1:5" ht="63.75">
      <c r="A36" t="s">
        <v>46</v>
      </c>
      <c r="E36" s="29" t="s">
        <v>741</v>
      </c>
    </row>
    <row r="37" spans="1:16" ht="12.75">
      <c r="A37" s="18" t="s">
        <v>38</v>
      </c>
      <c s="23" t="s">
        <v>33</v>
      </c>
      <c s="23" t="s">
        <v>742</v>
      </c>
      <c s="18" t="s">
        <v>40</v>
      </c>
      <c s="24" t="s">
        <v>743</v>
      </c>
      <c s="25" t="s">
        <v>317</v>
      </c>
      <c s="26">
        <v>60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744</v>
      </c>
    </row>
    <row r="39" spans="1:5" ht="127.5">
      <c r="A39" s="30" t="s">
        <v>45</v>
      </c>
      <c r="E39" s="31" t="s">
        <v>745</v>
      </c>
    </row>
    <row r="40" spans="1:5" ht="25.5">
      <c r="A40" t="s">
        <v>46</v>
      </c>
      <c r="E40" s="29" t="s">
        <v>375</v>
      </c>
    </row>
    <row r="41" spans="1:16" ht="12.75">
      <c r="A41" s="18" t="s">
        <v>38</v>
      </c>
      <c s="23" t="s">
        <v>35</v>
      </c>
      <c s="23" t="s">
        <v>746</v>
      </c>
      <c s="18" t="s">
        <v>40</v>
      </c>
      <c s="24" t="s">
        <v>747</v>
      </c>
      <c s="25" t="s">
        <v>723</v>
      </c>
      <c s="26">
        <v>9464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748</v>
      </c>
    </row>
    <row r="43" spans="1:5" ht="165.75">
      <c r="A43" s="30" t="s">
        <v>45</v>
      </c>
      <c r="E43" s="31" t="s">
        <v>749</v>
      </c>
    </row>
    <row r="44" spans="1:5" ht="25.5">
      <c r="A44" t="s">
        <v>46</v>
      </c>
      <c r="E44" s="29" t="s">
        <v>750</v>
      </c>
    </row>
    <row r="45" spans="1:16" ht="12.75">
      <c r="A45" s="18" t="s">
        <v>38</v>
      </c>
      <c s="23" t="s">
        <v>87</v>
      </c>
      <c s="23" t="s">
        <v>751</v>
      </c>
      <c s="18" t="s">
        <v>40</v>
      </c>
      <c s="24" t="s">
        <v>752</v>
      </c>
      <c s="25" t="s">
        <v>317</v>
      </c>
      <c s="26">
        <v>2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753</v>
      </c>
    </row>
    <row r="47" spans="1:5" ht="38.25">
      <c r="A47" s="30" t="s">
        <v>45</v>
      </c>
      <c r="E47" s="31" t="s">
        <v>754</v>
      </c>
    </row>
    <row r="48" spans="1:5" ht="76.5">
      <c r="A48" t="s">
        <v>46</v>
      </c>
      <c r="E48" s="29" t="s">
        <v>755</v>
      </c>
    </row>
    <row r="49" spans="1:16" ht="12.75">
      <c r="A49" s="18" t="s">
        <v>38</v>
      </c>
      <c s="23" t="s">
        <v>90</v>
      </c>
      <c s="23" t="s">
        <v>756</v>
      </c>
      <c s="18" t="s">
        <v>40</v>
      </c>
      <c s="24" t="s">
        <v>757</v>
      </c>
      <c s="25" t="s">
        <v>317</v>
      </c>
      <c s="26">
        <v>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719</v>
      </c>
    </row>
    <row r="51" spans="1:5" ht="38.25">
      <c r="A51" s="30" t="s">
        <v>45</v>
      </c>
      <c r="E51" s="31" t="s">
        <v>758</v>
      </c>
    </row>
    <row r="52" spans="1:5" ht="25.5">
      <c r="A52" t="s">
        <v>46</v>
      </c>
      <c r="E52" s="29" t="s">
        <v>759</v>
      </c>
    </row>
    <row r="53" spans="1:16" ht="12.75">
      <c r="A53" s="18" t="s">
        <v>38</v>
      </c>
      <c s="23" t="s">
        <v>165</v>
      </c>
      <c s="23" t="s">
        <v>760</v>
      </c>
      <c s="18" t="s">
        <v>40</v>
      </c>
      <c s="24" t="s">
        <v>761</v>
      </c>
      <c s="25" t="s">
        <v>723</v>
      </c>
      <c s="26">
        <v>336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724</v>
      </c>
    </row>
    <row r="55" spans="1:5" ht="38.25">
      <c r="A55" s="30" t="s">
        <v>45</v>
      </c>
      <c r="E55" s="31" t="s">
        <v>762</v>
      </c>
    </row>
    <row r="56" spans="1:5" ht="25.5">
      <c r="A56" t="s">
        <v>46</v>
      </c>
      <c r="E56" s="29" t="s">
        <v>763</v>
      </c>
    </row>
    <row r="57" spans="1:16" ht="12.75">
      <c r="A57" s="18" t="s">
        <v>38</v>
      </c>
      <c s="23" t="s">
        <v>94</v>
      </c>
      <c s="23" t="s">
        <v>764</v>
      </c>
      <c s="18" t="s">
        <v>40</v>
      </c>
      <c s="24" t="s">
        <v>765</v>
      </c>
      <c s="25" t="s">
        <v>317</v>
      </c>
      <c s="26">
        <v>2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38.25">
      <c r="A58" s="28" t="s">
        <v>43</v>
      </c>
      <c r="E58" s="29" t="s">
        <v>766</v>
      </c>
    </row>
    <row r="59" spans="1:5" ht="38.25">
      <c r="A59" s="30" t="s">
        <v>45</v>
      </c>
      <c r="E59" s="31" t="s">
        <v>767</v>
      </c>
    </row>
    <row r="60" spans="1:5" ht="63.75">
      <c r="A60" t="s">
        <v>46</v>
      </c>
      <c r="E60" s="29" t="s">
        <v>768</v>
      </c>
    </row>
    <row r="61" spans="1:16" ht="12.75">
      <c r="A61" s="18" t="s">
        <v>38</v>
      </c>
      <c s="23" t="s">
        <v>97</v>
      </c>
      <c s="23" t="s">
        <v>769</v>
      </c>
      <c s="18" t="s">
        <v>40</v>
      </c>
      <c s="24" t="s">
        <v>770</v>
      </c>
      <c s="25" t="s">
        <v>317</v>
      </c>
      <c s="26">
        <v>2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719</v>
      </c>
    </row>
    <row r="63" spans="1:5" ht="38.25">
      <c r="A63" s="30" t="s">
        <v>45</v>
      </c>
      <c r="E63" s="31" t="s">
        <v>771</v>
      </c>
    </row>
    <row r="64" spans="1:5" ht="25.5">
      <c r="A64" t="s">
        <v>46</v>
      </c>
      <c r="E64" s="29" t="s">
        <v>759</v>
      </c>
    </row>
    <row r="65" spans="1:16" ht="12.75">
      <c r="A65" s="18" t="s">
        <v>38</v>
      </c>
      <c s="23" t="s">
        <v>100</v>
      </c>
      <c s="23" t="s">
        <v>772</v>
      </c>
      <c s="18" t="s">
        <v>40</v>
      </c>
      <c s="24" t="s">
        <v>773</v>
      </c>
      <c s="25" t="s">
        <v>723</v>
      </c>
      <c s="26">
        <v>336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724</v>
      </c>
    </row>
    <row r="67" spans="1:5" ht="38.25">
      <c r="A67" s="30" t="s">
        <v>45</v>
      </c>
      <c r="E67" s="31" t="s">
        <v>774</v>
      </c>
    </row>
    <row r="68" spans="1:5" ht="25.5">
      <c r="A68" t="s">
        <v>46</v>
      </c>
      <c r="E68" s="29" t="s">
        <v>763</v>
      </c>
    </row>
    <row r="69" spans="1:16" ht="12.75">
      <c r="A69" s="18" t="s">
        <v>38</v>
      </c>
      <c s="23" t="s">
        <v>103</v>
      </c>
      <c s="23" t="s">
        <v>775</v>
      </c>
      <c s="18" t="s">
        <v>40</v>
      </c>
      <c s="24" t="s">
        <v>776</v>
      </c>
      <c s="25" t="s">
        <v>149</v>
      </c>
      <c s="26">
        <v>110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777</v>
      </c>
    </row>
    <row r="71" spans="1:5" ht="63.75">
      <c r="A71" s="30" t="s">
        <v>45</v>
      </c>
      <c r="E71" s="31" t="s">
        <v>778</v>
      </c>
    </row>
    <row r="72" spans="1:5" ht="63.75">
      <c r="A72" t="s">
        <v>46</v>
      </c>
      <c r="E72" s="29" t="s">
        <v>768</v>
      </c>
    </row>
    <row r="73" spans="1:16" ht="12.75">
      <c r="A73" s="18" t="s">
        <v>38</v>
      </c>
      <c s="23" t="s">
        <v>106</v>
      </c>
      <c s="23" t="s">
        <v>779</v>
      </c>
      <c s="18" t="s">
        <v>40</v>
      </c>
      <c s="24" t="s">
        <v>780</v>
      </c>
      <c s="25" t="s">
        <v>149</v>
      </c>
      <c s="26">
        <v>110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781</v>
      </c>
    </row>
    <row r="75" spans="1:5" ht="12.75">
      <c r="A75" s="30" t="s">
        <v>45</v>
      </c>
      <c r="E75" s="31" t="s">
        <v>782</v>
      </c>
    </row>
    <row r="76" spans="1:5" ht="25.5">
      <c r="A76" t="s">
        <v>46</v>
      </c>
      <c r="E76" s="29" t="s">
        <v>759</v>
      </c>
    </row>
    <row r="77" spans="1:16" ht="12.75">
      <c r="A77" s="18" t="s">
        <v>38</v>
      </c>
      <c s="23" t="s">
        <v>109</v>
      </c>
      <c s="23" t="s">
        <v>783</v>
      </c>
      <c s="18" t="s">
        <v>40</v>
      </c>
      <c s="24" t="s">
        <v>784</v>
      </c>
      <c s="25" t="s">
        <v>785</v>
      </c>
      <c s="26">
        <v>18480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777</v>
      </c>
    </row>
    <row r="79" spans="1:5" ht="12.75">
      <c r="A79" s="30" t="s">
        <v>45</v>
      </c>
      <c r="E79" s="31" t="s">
        <v>786</v>
      </c>
    </row>
    <row r="80" spans="1:5" ht="25.5">
      <c r="A80" t="s">
        <v>46</v>
      </c>
      <c r="E80" s="29" t="s">
        <v>787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0+O8+O37+O146+O219+O252+O277+O298+O327+O332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788</v>
      </c>
      <c s="32">
        <f>0+I8+I37+I146+I219+I252+I277+I298+I327+I332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788</v>
      </c>
      <c s="5"/>
      <c s="14" t="s">
        <v>789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8" t="s">
        <v>38</v>
      </c>
      <c s="23" t="s">
        <v>22</v>
      </c>
      <c s="23" t="s">
        <v>115</v>
      </c>
      <c s="18" t="s">
        <v>116</v>
      </c>
      <c s="24" t="s">
        <v>117</v>
      </c>
      <c s="25" t="s">
        <v>118</v>
      </c>
      <c s="26">
        <v>3012.696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119</v>
      </c>
    </row>
    <row r="11" spans="1:5" ht="280.5">
      <c r="A11" s="30" t="s">
        <v>45</v>
      </c>
      <c r="E11" s="31" t="s">
        <v>790</v>
      </c>
    </row>
    <row r="12" spans="1:5" ht="25.5">
      <c r="A12" t="s">
        <v>46</v>
      </c>
      <c r="E12" s="29" t="s">
        <v>121</v>
      </c>
    </row>
    <row r="13" spans="1:16" ht="12.75">
      <c r="A13" s="18" t="s">
        <v>38</v>
      </c>
      <c s="23" t="s">
        <v>16</v>
      </c>
      <c s="23" t="s">
        <v>115</v>
      </c>
      <c s="18" t="s">
        <v>122</v>
      </c>
      <c s="24" t="s">
        <v>117</v>
      </c>
      <c s="25" t="s">
        <v>118</v>
      </c>
      <c s="26">
        <v>1253.316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434</v>
      </c>
    </row>
    <row r="15" spans="1:5" ht="127.5">
      <c r="A15" s="30" t="s">
        <v>45</v>
      </c>
      <c r="E15" s="31" t="s">
        <v>791</v>
      </c>
    </row>
    <row r="16" spans="1:5" ht="25.5">
      <c r="A16" t="s">
        <v>46</v>
      </c>
      <c r="E16" s="29" t="s">
        <v>121</v>
      </c>
    </row>
    <row r="17" spans="1:16" ht="12.75">
      <c r="A17" s="18" t="s">
        <v>38</v>
      </c>
      <c s="23" t="s">
        <v>15</v>
      </c>
      <c s="23" t="s">
        <v>115</v>
      </c>
      <c s="18" t="s">
        <v>125</v>
      </c>
      <c s="24" t="s">
        <v>117</v>
      </c>
      <c s="25" t="s">
        <v>118</v>
      </c>
      <c s="26">
        <v>32.571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545</v>
      </c>
    </row>
    <row r="19" spans="1:5" ht="63.75">
      <c r="A19" s="30" t="s">
        <v>45</v>
      </c>
      <c r="E19" s="31" t="s">
        <v>792</v>
      </c>
    </row>
    <row r="20" spans="1:5" ht="25.5">
      <c r="A20" t="s">
        <v>46</v>
      </c>
      <c r="E20" s="29" t="s">
        <v>121</v>
      </c>
    </row>
    <row r="21" spans="1:16" ht="12.75">
      <c r="A21" s="18" t="s">
        <v>38</v>
      </c>
      <c s="23" t="s">
        <v>26</v>
      </c>
      <c s="23" t="s">
        <v>793</v>
      </c>
      <c s="18" t="s">
        <v>40</v>
      </c>
      <c s="24" t="s">
        <v>794</v>
      </c>
      <c s="25" t="s">
        <v>118</v>
      </c>
      <c s="26">
        <v>6.51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795</v>
      </c>
    </row>
    <row r="23" spans="1:5" ht="25.5">
      <c r="A23" s="30" t="s">
        <v>45</v>
      </c>
      <c r="E23" s="31" t="s">
        <v>796</v>
      </c>
    </row>
    <row r="24" spans="1:5" ht="25.5">
      <c r="A24" t="s">
        <v>46</v>
      </c>
      <c r="E24" s="29" t="s">
        <v>121</v>
      </c>
    </row>
    <row r="25" spans="1:16" ht="12.75">
      <c r="A25" s="18" t="s">
        <v>38</v>
      </c>
      <c s="23" t="s">
        <v>28</v>
      </c>
      <c s="23" t="s">
        <v>797</v>
      </c>
      <c s="18" t="s">
        <v>40</v>
      </c>
      <c s="24" t="s">
        <v>798</v>
      </c>
      <c s="25" t="s">
        <v>42</v>
      </c>
      <c s="26">
        <v>1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799</v>
      </c>
    </row>
    <row r="27" spans="1:5" ht="12.75">
      <c r="A27" s="30" t="s">
        <v>45</v>
      </c>
      <c r="E27" s="31" t="s">
        <v>800</v>
      </c>
    </row>
    <row r="28" spans="1:5" ht="12.75">
      <c r="A28" t="s">
        <v>46</v>
      </c>
      <c r="E28" s="29" t="s">
        <v>801</v>
      </c>
    </row>
    <row r="29" spans="1:16" ht="12.75">
      <c r="A29" s="18" t="s">
        <v>38</v>
      </c>
      <c s="23" t="s">
        <v>76</v>
      </c>
      <c s="23" t="s">
        <v>802</v>
      </c>
      <c s="18" t="s">
        <v>803</v>
      </c>
      <c s="24" t="s">
        <v>804</v>
      </c>
      <c s="25" t="s">
        <v>42</v>
      </c>
      <c s="26">
        <v>16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805</v>
      </c>
    </row>
    <row r="31" spans="1:5" ht="38.25">
      <c r="A31" s="30" t="s">
        <v>45</v>
      </c>
      <c r="E31" s="31" t="s">
        <v>806</v>
      </c>
    </row>
    <row r="32" spans="1:5" ht="12.75">
      <c r="A32" t="s">
        <v>46</v>
      </c>
      <c r="E32" s="29" t="s">
        <v>807</v>
      </c>
    </row>
    <row r="33" spans="1:16" ht="12.75">
      <c r="A33" s="18" t="s">
        <v>38</v>
      </c>
      <c s="23" t="s">
        <v>808</v>
      </c>
      <c s="23" t="s">
        <v>115</v>
      </c>
      <c s="18" t="s">
        <v>129</v>
      </c>
      <c s="24" t="s">
        <v>117</v>
      </c>
      <c s="25" t="s">
        <v>118</v>
      </c>
      <c s="26">
        <v>231.903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809</v>
      </c>
    </row>
    <row r="35" spans="1:5" ht="51">
      <c r="A35" s="30" t="s">
        <v>45</v>
      </c>
      <c r="E35" s="31" t="s">
        <v>810</v>
      </c>
    </row>
    <row r="36" spans="1:5" ht="25.5">
      <c r="A36" t="s">
        <v>46</v>
      </c>
      <c r="E36" s="29" t="s">
        <v>121</v>
      </c>
    </row>
    <row r="37" spans="1:18" ht="12.75" customHeight="1">
      <c r="A37" s="5" t="s">
        <v>36</v>
      </c>
      <c s="5"/>
      <c s="35" t="s">
        <v>22</v>
      </c>
      <c s="5"/>
      <c s="21" t="s">
        <v>132</v>
      </c>
      <c s="5"/>
      <c s="5"/>
      <c s="5"/>
      <c s="36">
        <f>0+Q37</f>
      </c>
      <c r="O37">
        <f>0+R37</f>
      </c>
      <c r="Q37">
        <f>0+I38+I42+I46+I50+I54+I58+I62+I66+I70+I74+I78+I82+I86+I90+I94+I98+I102+I106+I110+I114+I118+I122+I126+I130+I134+I138+I142</f>
      </c>
      <c>
        <f>0+O38+O42+O46+O50+O54+O58+O62+O66+O70+O74+O78+O82+O86+O90+O94+O98+O102+O106+O110+O114+O118+O122+O126+O130+O134+O138+O142</f>
      </c>
    </row>
    <row r="38" spans="1:16" ht="25.5">
      <c r="A38" s="18" t="s">
        <v>38</v>
      </c>
      <c s="23" t="s">
        <v>79</v>
      </c>
      <c s="23" t="s">
        <v>133</v>
      </c>
      <c s="18" t="s">
        <v>116</v>
      </c>
      <c s="24" t="s">
        <v>134</v>
      </c>
      <c s="25" t="s">
        <v>135</v>
      </c>
      <c s="26">
        <v>12.715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51">
      <c r="A39" s="28" t="s">
        <v>43</v>
      </c>
      <c r="E39" s="29" t="s">
        <v>811</v>
      </c>
    </row>
    <row r="40" spans="1:5" ht="25.5">
      <c r="A40" s="30" t="s">
        <v>45</v>
      </c>
      <c r="E40" s="31" t="s">
        <v>812</v>
      </c>
    </row>
    <row r="41" spans="1:5" ht="63.75">
      <c r="A41" t="s">
        <v>46</v>
      </c>
      <c r="E41" s="29" t="s">
        <v>138</v>
      </c>
    </row>
    <row r="42" spans="1:16" ht="25.5">
      <c r="A42" s="18" t="s">
        <v>38</v>
      </c>
      <c s="23" t="s">
        <v>33</v>
      </c>
      <c s="23" t="s">
        <v>133</v>
      </c>
      <c s="18" t="s">
        <v>122</v>
      </c>
      <c s="24" t="s">
        <v>134</v>
      </c>
      <c s="25" t="s">
        <v>135</v>
      </c>
      <c s="26">
        <v>2.09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63.75">
      <c r="A43" s="28" t="s">
        <v>43</v>
      </c>
      <c r="E43" s="29" t="s">
        <v>813</v>
      </c>
    </row>
    <row r="44" spans="1:5" ht="63.75">
      <c r="A44" s="30" t="s">
        <v>45</v>
      </c>
      <c r="E44" s="31" t="s">
        <v>814</v>
      </c>
    </row>
    <row r="45" spans="1:5" ht="63.75">
      <c r="A45" t="s">
        <v>46</v>
      </c>
      <c r="E45" s="29" t="s">
        <v>138</v>
      </c>
    </row>
    <row r="46" spans="1:16" ht="12.75">
      <c r="A46" s="18" t="s">
        <v>38</v>
      </c>
      <c s="23" t="s">
        <v>35</v>
      </c>
      <c s="23" t="s">
        <v>160</v>
      </c>
      <c s="18" t="s">
        <v>116</v>
      </c>
      <c s="24" t="s">
        <v>161</v>
      </c>
      <c s="25" t="s">
        <v>135</v>
      </c>
      <c s="26">
        <v>25.43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76.5">
      <c r="A47" s="28" t="s">
        <v>43</v>
      </c>
      <c r="E47" s="29" t="s">
        <v>815</v>
      </c>
    </row>
    <row r="48" spans="1:5" ht="12.75">
      <c r="A48" s="30" t="s">
        <v>45</v>
      </c>
      <c r="E48" s="31" t="s">
        <v>816</v>
      </c>
    </row>
    <row r="49" spans="1:5" ht="12.75">
      <c r="A49" t="s">
        <v>46</v>
      </c>
      <c r="E49" s="29" t="s">
        <v>164</v>
      </c>
    </row>
    <row r="50" spans="1:16" ht="12.75">
      <c r="A50" s="18" t="s">
        <v>38</v>
      </c>
      <c s="23" t="s">
        <v>87</v>
      </c>
      <c s="23" t="s">
        <v>160</v>
      </c>
      <c s="18" t="s">
        <v>122</v>
      </c>
      <c s="24" t="s">
        <v>161</v>
      </c>
      <c s="25" t="s">
        <v>135</v>
      </c>
      <c s="26">
        <v>4.18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76.5">
      <c r="A51" s="28" t="s">
        <v>43</v>
      </c>
      <c r="E51" s="29" t="s">
        <v>815</v>
      </c>
    </row>
    <row r="52" spans="1:5" ht="38.25">
      <c r="A52" s="30" t="s">
        <v>45</v>
      </c>
      <c r="E52" s="31" t="s">
        <v>817</v>
      </c>
    </row>
    <row r="53" spans="1:5" ht="12.75">
      <c r="A53" t="s">
        <v>46</v>
      </c>
      <c r="E53" s="29" t="s">
        <v>164</v>
      </c>
    </row>
    <row r="54" spans="1:16" ht="12.75">
      <c r="A54" s="18" t="s">
        <v>38</v>
      </c>
      <c s="23" t="s">
        <v>90</v>
      </c>
      <c s="23" t="s">
        <v>168</v>
      </c>
      <c s="18" t="s">
        <v>40</v>
      </c>
      <c s="24" t="s">
        <v>169</v>
      </c>
      <c s="25" t="s">
        <v>149</v>
      </c>
      <c s="26">
        <v>27.5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818</v>
      </c>
    </row>
    <row r="56" spans="1:5" ht="38.25">
      <c r="A56" s="30" t="s">
        <v>45</v>
      </c>
      <c r="E56" s="31" t="s">
        <v>819</v>
      </c>
    </row>
    <row r="57" spans="1:5" ht="12.75">
      <c r="A57" t="s">
        <v>46</v>
      </c>
      <c r="E57" s="29" t="s">
        <v>164</v>
      </c>
    </row>
    <row r="58" spans="1:16" ht="12.75">
      <c r="A58" s="18" t="s">
        <v>38</v>
      </c>
      <c s="23" t="s">
        <v>165</v>
      </c>
      <c s="23" t="s">
        <v>820</v>
      </c>
      <c s="18" t="s">
        <v>40</v>
      </c>
      <c s="24" t="s">
        <v>821</v>
      </c>
      <c s="25" t="s">
        <v>135</v>
      </c>
      <c s="26">
        <v>9.762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14.75">
      <c r="A59" s="28" t="s">
        <v>43</v>
      </c>
      <c r="E59" s="29" t="s">
        <v>822</v>
      </c>
    </row>
    <row r="60" spans="1:5" ht="12.75">
      <c r="A60" s="30" t="s">
        <v>45</v>
      </c>
      <c r="E60" s="31" t="s">
        <v>823</v>
      </c>
    </row>
    <row r="61" spans="1:5" ht="76.5">
      <c r="A61" t="s">
        <v>46</v>
      </c>
      <c r="E61" s="29" t="s">
        <v>824</v>
      </c>
    </row>
    <row r="62" spans="1:16" ht="12.75">
      <c r="A62" s="18" t="s">
        <v>38</v>
      </c>
      <c s="23" t="s">
        <v>94</v>
      </c>
      <c s="23" t="s">
        <v>825</v>
      </c>
      <c s="18" t="s">
        <v>40</v>
      </c>
      <c s="24" t="s">
        <v>826</v>
      </c>
      <c s="25" t="s">
        <v>135</v>
      </c>
      <c s="26">
        <v>52.064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02">
      <c r="A63" s="28" t="s">
        <v>43</v>
      </c>
      <c r="E63" s="29" t="s">
        <v>827</v>
      </c>
    </row>
    <row r="64" spans="1:5" ht="12.75">
      <c r="A64" s="30" t="s">
        <v>45</v>
      </c>
      <c r="E64" s="31" t="s">
        <v>828</v>
      </c>
    </row>
    <row r="65" spans="1:5" ht="76.5">
      <c r="A65" t="s">
        <v>46</v>
      </c>
      <c r="E65" s="29" t="s">
        <v>824</v>
      </c>
    </row>
    <row r="66" spans="1:16" ht="12.75">
      <c r="A66" s="18" t="s">
        <v>38</v>
      </c>
      <c s="23" t="s">
        <v>97</v>
      </c>
      <c s="23" t="s">
        <v>829</v>
      </c>
      <c s="18" t="s">
        <v>40</v>
      </c>
      <c s="24" t="s">
        <v>830</v>
      </c>
      <c s="25" t="s">
        <v>831</v>
      </c>
      <c s="26">
        <v>336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832</v>
      </c>
    </row>
    <row r="68" spans="1:5" ht="12.75">
      <c r="A68" s="30" t="s">
        <v>45</v>
      </c>
      <c r="E68" s="31" t="s">
        <v>833</v>
      </c>
    </row>
    <row r="69" spans="1:5" ht="38.25">
      <c r="A69" t="s">
        <v>46</v>
      </c>
      <c r="E69" s="29" t="s">
        <v>834</v>
      </c>
    </row>
    <row r="70" spans="1:16" ht="12.75">
      <c r="A70" s="18" t="s">
        <v>38</v>
      </c>
      <c s="23" t="s">
        <v>100</v>
      </c>
      <c s="23" t="s">
        <v>835</v>
      </c>
      <c s="18" t="s">
        <v>40</v>
      </c>
      <c s="24" t="s">
        <v>836</v>
      </c>
      <c s="25" t="s">
        <v>149</v>
      </c>
      <c s="26">
        <v>100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51">
      <c r="A71" s="28" t="s">
        <v>43</v>
      </c>
      <c r="E71" s="29" t="s">
        <v>837</v>
      </c>
    </row>
    <row r="72" spans="1:5" ht="38.25">
      <c r="A72" s="30" t="s">
        <v>45</v>
      </c>
      <c r="E72" s="31" t="s">
        <v>838</v>
      </c>
    </row>
    <row r="73" spans="1:5" ht="38.25">
      <c r="A73" t="s">
        <v>46</v>
      </c>
      <c r="E73" s="29" t="s">
        <v>839</v>
      </c>
    </row>
    <row r="74" spans="1:16" ht="12.75">
      <c r="A74" s="18" t="s">
        <v>38</v>
      </c>
      <c s="23" t="s">
        <v>103</v>
      </c>
      <c s="23" t="s">
        <v>450</v>
      </c>
      <c s="18" t="s">
        <v>40</v>
      </c>
      <c s="24" t="s">
        <v>451</v>
      </c>
      <c s="25" t="s">
        <v>135</v>
      </c>
      <c s="26">
        <v>43.122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840</v>
      </c>
    </row>
    <row r="76" spans="1:5" ht="89.25">
      <c r="A76" s="30" t="s">
        <v>45</v>
      </c>
      <c r="E76" s="31" t="s">
        <v>841</v>
      </c>
    </row>
    <row r="77" spans="1:5" ht="38.25">
      <c r="A77" t="s">
        <v>46</v>
      </c>
      <c r="E77" s="29" t="s">
        <v>454</v>
      </c>
    </row>
    <row r="78" spans="1:16" ht="12.75">
      <c r="A78" s="18" t="s">
        <v>38</v>
      </c>
      <c s="23" t="s">
        <v>106</v>
      </c>
      <c s="23" t="s">
        <v>457</v>
      </c>
      <c s="18" t="s">
        <v>116</v>
      </c>
      <c s="24" t="s">
        <v>458</v>
      </c>
      <c s="25" t="s">
        <v>135</v>
      </c>
      <c s="26">
        <v>120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842</v>
      </c>
    </row>
    <row r="80" spans="1:5" ht="25.5">
      <c r="A80" s="30" t="s">
        <v>45</v>
      </c>
      <c r="E80" s="31" t="s">
        <v>843</v>
      </c>
    </row>
    <row r="81" spans="1:5" ht="369.75">
      <c r="A81" t="s">
        <v>46</v>
      </c>
      <c r="E81" s="29" t="s">
        <v>178</v>
      </c>
    </row>
    <row r="82" spans="1:16" ht="12.75">
      <c r="A82" s="18" t="s">
        <v>38</v>
      </c>
      <c s="23" t="s">
        <v>109</v>
      </c>
      <c s="23" t="s">
        <v>457</v>
      </c>
      <c s="18" t="s">
        <v>122</v>
      </c>
      <c s="24" t="s">
        <v>458</v>
      </c>
      <c s="25" t="s">
        <v>135</v>
      </c>
      <c s="26">
        <v>255.2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844</v>
      </c>
    </row>
    <row r="84" spans="1:5" ht="25.5">
      <c r="A84" s="30" t="s">
        <v>45</v>
      </c>
      <c r="E84" s="31" t="s">
        <v>845</v>
      </c>
    </row>
    <row r="85" spans="1:5" ht="369.75">
      <c r="A85" t="s">
        <v>46</v>
      </c>
      <c r="E85" s="29" t="s">
        <v>178</v>
      </c>
    </row>
    <row r="86" spans="1:16" ht="12.75">
      <c r="A86" s="18" t="s">
        <v>38</v>
      </c>
      <c s="23" t="s">
        <v>190</v>
      </c>
      <c s="23" t="s">
        <v>846</v>
      </c>
      <c s="18" t="s">
        <v>40</v>
      </c>
      <c s="24" t="s">
        <v>847</v>
      </c>
      <c s="25" t="s">
        <v>135</v>
      </c>
      <c s="26">
        <v>138.86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848</v>
      </c>
    </row>
    <row r="88" spans="1:5" ht="76.5">
      <c r="A88" s="30" t="s">
        <v>45</v>
      </c>
      <c r="E88" s="31" t="s">
        <v>849</v>
      </c>
    </row>
    <row r="89" spans="1:5" ht="369.75">
      <c r="A89" t="s">
        <v>46</v>
      </c>
      <c r="E89" s="29" t="s">
        <v>178</v>
      </c>
    </row>
    <row r="90" spans="1:16" ht="12.75">
      <c r="A90" s="18" t="s">
        <v>38</v>
      </c>
      <c s="23" t="s">
        <v>196</v>
      </c>
      <c s="23" t="s">
        <v>463</v>
      </c>
      <c s="18" t="s">
        <v>40</v>
      </c>
      <c s="24" t="s">
        <v>464</v>
      </c>
      <c s="25" t="s">
        <v>135</v>
      </c>
      <c s="26">
        <v>298.322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850</v>
      </c>
    </row>
    <row r="92" spans="1:5" ht="63.75">
      <c r="A92" s="30" t="s">
        <v>45</v>
      </c>
      <c r="E92" s="31" t="s">
        <v>851</v>
      </c>
    </row>
    <row r="93" spans="1:5" ht="306">
      <c r="A93" t="s">
        <v>46</v>
      </c>
      <c r="E93" s="29" t="s">
        <v>467</v>
      </c>
    </row>
    <row r="94" spans="1:16" ht="12.75">
      <c r="A94" s="18" t="s">
        <v>38</v>
      </c>
      <c s="23" t="s">
        <v>199</v>
      </c>
      <c s="23" t="s">
        <v>852</v>
      </c>
      <c s="18" t="s">
        <v>40</v>
      </c>
      <c s="24" t="s">
        <v>853</v>
      </c>
      <c s="25" t="s">
        <v>135</v>
      </c>
      <c s="26">
        <v>22.4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38.25">
      <c r="A95" s="28" t="s">
        <v>43</v>
      </c>
      <c r="E95" s="29" t="s">
        <v>854</v>
      </c>
    </row>
    <row r="96" spans="1:5" ht="25.5">
      <c r="A96" s="30" t="s">
        <v>45</v>
      </c>
      <c r="E96" s="31" t="s">
        <v>855</v>
      </c>
    </row>
    <row r="97" spans="1:5" ht="306">
      <c r="A97" t="s">
        <v>46</v>
      </c>
      <c r="E97" s="29" t="s">
        <v>856</v>
      </c>
    </row>
    <row r="98" spans="1:16" ht="12.75">
      <c r="A98" s="18" t="s">
        <v>38</v>
      </c>
      <c s="23" t="s">
        <v>205</v>
      </c>
      <c s="23" t="s">
        <v>857</v>
      </c>
      <c s="18" t="s">
        <v>40</v>
      </c>
      <c s="24" t="s">
        <v>858</v>
      </c>
      <c s="25" t="s">
        <v>135</v>
      </c>
      <c s="26">
        <v>45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51">
      <c r="A99" s="28" t="s">
        <v>43</v>
      </c>
      <c r="E99" s="29" t="s">
        <v>859</v>
      </c>
    </row>
    <row r="100" spans="1:5" ht="25.5">
      <c r="A100" s="30" t="s">
        <v>45</v>
      </c>
      <c r="E100" s="31" t="s">
        <v>860</v>
      </c>
    </row>
    <row r="101" spans="1:5" ht="63.75">
      <c r="A101" t="s">
        <v>46</v>
      </c>
      <c r="E101" s="29" t="s">
        <v>861</v>
      </c>
    </row>
    <row r="102" spans="1:16" ht="12.75">
      <c r="A102" s="18" t="s">
        <v>38</v>
      </c>
      <c s="23" t="s">
        <v>226</v>
      </c>
      <c s="23" t="s">
        <v>181</v>
      </c>
      <c s="18" t="s">
        <v>40</v>
      </c>
      <c s="24" t="s">
        <v>182</v>
      </c>
      <c s="25" t="s">
        <v>135</v>
      </c>
      <c s="26">
        <v>843.38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25.5">
      <c r="A103" s="28" t="s">
        <v>43</v>
      </c>
      <c r="E103" s="29" t="s">
        <v>862</v>
      </c>
    </row>
    <row r="104" spans="1:5" ht="89.25">
      <c r="A104" s="30" t="s">
        <v>45</v>
      </c>
      <c r="E104" s="31" t="s">
        <v>863</v>
      </c>
    </row>
    <row r="105" spans="1:5" ht="318.75">
      <c r="A105" t="s">
        <v>46</v>
      </c>
      <c r="E105" s="29" t="s">
        <v>185</v>
      </c>
    </row>
    <row r="106" spans="1:16" ht="12.75">
      <c r="A106" s="18" t="s">
        <v>38</v>
      </c>
      <c s="23" t="s">
        <v>233</v>
      </c>
      <c s="23" t="s">
        <v>474</v>
      </c>
      <c s="18" t="s">
        <v>40</v>
      </c>
      <c s="24" t="s">
        <v>475</v>
      </c>
      <c s="25" t="s">
        <v>135</v>
      </c>
      <c s="26">
        <v>298.322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476</v>
      </c>
    </row>
    <row r="108" spans="1:5" ht="63.75">
      <c r="A108" s="30" t="s">
        <v>45</v>
      </c>
      <c r="E108" s="31" t="s">
        <v>851</v>
      </c>
    </row>
    <row r="109" spans="1:5" ht="191.25">
      <c r="A109" t="s">
        <v>46</v>
      </c>
      <c r="E109" s="29" t="s">
        <v>478</v>
      </c>
    </row>
    <row r="110" spans="1:16" ht="12.75">
      <c r="A110" s="18" t="s">
        <v>38</v>
      </c>
      <c s="23" t="s">
        <v>239</v>
      </c>
      <c s="23" t="s">
        <v>864</v>
      </c>
      <c s="18" t="s">
        <v>40</v>
      </c>
      <c s="24" t="s">
        <v>865</v>
      </c>
      <c s="25" t="s">
        <v>135</v>
      </c>
      <c s="26">
        <v>255.2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38.25">
      <c r="A111" s="28" t="s">
        <v>43</v>
      </c>
      <c r="E111" s="29" t="s">
        <v>866</v>
      </c>
    </row>
    <row r="112" spans="1:5" ht="38.25">
      <c r="A112" s="30" t="s">
        <v>45</v>
      </c>
      <c r="E112" s="31" t="s">
        <v>867</v>
      </c>
    </row>
    <row r="113" spans="1:5" ht="229.5">
      <c r="A113" t="s">
        <v>46</v>
      </c>
      <c r="E113" s="29" t="s">
        <v>868</v>
      </c>
    </row>
    <row r="114" spans="1:16" ht="12.75">
      <c r="A114" s="18" t="s">
        <v>38</v>
      </c>
      <c s="23" t="s">
        <v>244</v>
      </c>
      <c s="23" t="s">
        <v>200</v>
      </c>
      <c s="18" t="s">
        <v>116</v>
      </c>
      <c s="24" t="s">
        <v>201</v>
      </c>
      <c s="25" t="s">
        <v>135</v>
      </c>
      <c s="26">
        <v>224.11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38.25">
      <c r="A115" s="28" t="s">
        <v>43</v>
      </c>
      <c r="E115" s="29" t="s">
        <v>869</v>
      </c>
    </row>
    <row r="116" spans="1:5" ht="51">
      <c r="A116" s="30" t="s">
        <v>45</v>
      </c>
      <c r="E116" s="31" t="s">
        <v>870</v>
      </c>
    </row>
    <row r="117" spans="1:5" ht="229.5">
      <c r="A117" t="s">
        <v>46</v>
      </c>
      <c r="E117" s="29" t="s">
        <v>204</v>
      </c>
    </row>
    <row r="118" spans="1:16" ht="12.75">
      <c r="A118" s="18" t="s">
        <v>38</v>
      </c>
      <c s="23" t="s">
        <v>250</v>
      </c>
      <c s="23" t="s">
        <v>200</v>
      </c>
      <c s="18" t="s">
        <v>122</v>
      </c>
      <c s="24" t="s">
        <v>201</v>
      </c>
      <c s="25" t="s">
        <v>135</v>
      </c>
      <c s="26">
        <v>348.27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38.25">
      <c r="A119" s="28" t="s">
        <v>43</v>
      </c>
      <c r="E119" s="29" t="s">
        <v>871</v>
      </c>
    </row>
    <row r="120" spans="1:5" ht="51">
      <c r="A120" s="30" t="s">
        <v>45</v>
      </c>
      <c r="E120" s="31" t="s">
        <v>872</v>
      </c>
    </row>
    <row r="121" spans="1:5" ht="229.5">
      <c r="A121" t="s">
        <v>46</v>
      </c>
      <c r="E121" s="29" t="s">
        <v>204</v>
      </c>
    </row>
    <row r="122" spans="1:16" ht="12.75">
      <c r="A122" s="18" t="s">
        <v>38</v>
      </c>
      <c s="23" t="s">
        <v>254</v>
      </c>
      <c s="23" t="s">
        <v>206</v>
      </c>
      <c s="18" t="s">
        <v>40</v>
      </c>
      <c s="24" t="s">
        <v>207</v>
      </c>
      <c s="25" t="s">
        <v>135</v>
      </c>
      <c s="26">
        <v>102.11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38.25">
      <c r="A123" s="28" t="s">
        <v>43</v>
      </c>
      <c r="E123" s="29" t="s">
        <v>873</v>
      </c>
    </row>
    <row r="124" spans="1:5" ht="51">
      <c r="A124" s="30" t="s">
        <v>45</v>
      </c>
      <c r="E124" s="31" t="s">
        <v>874</v>
      </c>
    </row>
    <row r="125" spans="1:5" ht="293.25">
      <c r="A125" t="s">
        <v>46</v>
      </c>
      <c r="E125" s="29" t="s">
        <v>210</v>
      </c>
    </row>
    <row r="126" spans="1:16" ht="12.75">
      <c r="A126" s="18" t="s">
        <v>38</v>
      </c>
      <c s="23" t="s">
        <v>260</v>
      </c>
      <c s="23" t="s">
        <v>875</v>
      </c>
      <c s="18" t="s">
        <v>40</v>
      </c>
      <c s="24" t="s">
        <v>876</v>
      </c>
      <c s="25" t="s">
        <v>135</v>
      </c>
      <c s="26">
        <v>120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877</v>
      </c>
    </row>
    <row r="128" spans="1:5" ht="12.75">
      <c r="A128" s="30" t="s">
        <v>45</v>
      </c>
      <c r="E128" s="31" t="s">
        <v>878</v>
      </c>
    </row>
    <row r="129" spans="1:5" ht="280.5">
      <c r="A129" t="s">
        <v>46</v>
      </c>
      <c r="E129" s="29" t="s">
        <v>879</v>
      </c>
    </row>
    <row r="130" spans="1:16" ht="12.75">
      <c r="A130" s="18" t="s">
        <v>38</v>
      </c>
      <c s="23" t="s">
        <v>263</v>
      </c>
      <c s="23" t="s">
        <v>880</v>
      </c>
      <c s="18" t="s">
        <v>40</v>
      </c>
      <c s="24" t="s">
        <v>881</v>
      </c>
      <c s="25" t="s">
        <v>135</v>
      </c>
      <c s="26">
        <v>8.262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882</v>
      </c>
    </row>
    <row r="132" spans="1:5" ht="25.5">
      <c r="A132" s="30" t="s">
        <v>45</v>
      </c>
      <c r="E132" s="31" t="s">
        <v>883</v>
      </c>
    </row>
    <row r="133" spans="1:5" ht="38.25">
      <c r="A133" t="s">
        <v>46</v>
      </c>
      <c r="E133" s="29" t="s">
        <v>884</v>
      </c>
    </row>
    <row r="134" spans="1:16" ht="12.75">
      <c r="A134" s="18" t="s">
        <v>38</v>
      </c>
      <c s="23" t="s">
        <v>267</v>
      </c>
      <c s="23" t="s">
        <v>479</v>
      </c>
      <c s="18" t="s">
        <v>40</v>
      </c>
      <c s="24" t="s">
        <v>480</v>
      </c>
      <c s="25" t="s">
        <v>135</v>
      </c>
      <c s="26">
        <v>34.86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882</v>
      </c>
    </row>
    <row r="136" spans="1:5" ht="25.5">
      <c r="A136" s="30" t="s">
        <v>45</v>
      </c>
      <c r="E136" s="31" t="s">
        <v>885</v>
      </c>
    </row>
    <row r="137" spans="1:5" ht="38.25">
      <c r="A137" t="s">
        <v>46</v>
      </c>
      <c r="E137" s="29" t="s">
        <v>483</v>
      </c>
    </row>
    <row r="138" spans="1:16" ht="12.75">
      <c r="A138" s="18" t="s">
        <v>38</v>
      </c>
      <c s="23" t="s">
        <v>269</v>
      </c>
      <c s="23" t="s">
        <v>486</v>
      </c>
      <c s="18" t="s">
        <v>40</v>
      </c>
      <c s="24" t="s">
        <v>487</v>
      </c>
      <c s="25" t="s">
        <v>229</v>
      </c>
      <c s="26">
        <v>287.48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886</v>
      </c>
    </row>
    <row r="140" spans="1:5" ht="51">
      <c r="A140" s="30" t="s">
        <v>45</v>
      </c>
      <c r="E140" s="31" t="s">
        <v>887</v>
      </c>
    </row>
    <row r="141" spans="1:5" ht="25.5">
      <c r="A141" t="s">
        <v>46</v>
      </c>
      <c r="E141" s="29" t="s">
        <v>490</v>
      </c>
    </row>
    <row r="142" spans="1:16" ht="12.75">
      <c r="A142" s="18" t="s">
        <v>38</v>
      </c>
      <c s="23" t="s">
        <v>275</v>
      </c>
      <c s="23" t="s">
        <v>493</v>
      </c>
      <c s="18" t="s">
        <v>40</v>
      </c>
      <c s="24" t="s">
        <v>494</v>
      </c>
      <c s="25" t="s">
        <v>229</v>
      </c>
      <c s="26">
        <v>287.48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495</v>
      </c>
    </row>
    <row r="144" spans="1:5" ht="25.5">
      <c r="A144" s="30" t="s">
        <v>45</v>
      </c>
      <c r="E144" s="31" t="s">
        <v>888</v>
      </c>
    </row>
    <row r="145" spans="1:5" ht="38.25">
      <c r="A145" t="s">
        <v>46</v>
      </c>
      <c r="E145" s="29" t="s">
        <v>497</v>
      </c>
    </row>
    <row r="146" spans="1:18" ht="12.75" customHeight="1">
      <c r="A146" s="5" t="s">
        <v>36</v>
      </c>
      <c s="5"/>
      <c s="35" t="s">
        <v>16</v>
      </c>
      <c s="5"/>
      <c s="21" t="s">
        <v>225</v>
      </c>
      <c s="5"/>
      <c s="5"/>
      <c s="5"/>
      <c s="36">
        <f>0+Q146</f>
      </c>
      <c r="O146">
        <f>0+R146</f>
      </c>
      <c r="Q146">
        <f>0+I147+I151+I155+I159+I163+I167+I171+I175+I179+I183+I187+I191+I195+I199+I203+I207+I211+I215</f>
      </c>
      <c>
        <f>0+O147+O151+O155+O159+O163+O167+O171+O175+O179+O183+O187+O191+O195+O199+O203+O207+O211+O215</f>
      </c>
    </row>
    <row r="147" spans="1:16" ht="12.75">
      <c r="A147" s="18" t="s">
        <v>38</v>
      </c>
      <c s="23" t="s">
        <v>277</v>
      </c>
      <c s="23" t="s">
        <v>234</v>
      </c>
      <c s="18" t="s">
        <v>40</v>
      </c>
      <c s="24" t="s">
        <v>235</v>
      </c>
      <c s="25" t="s">
        <v>149</v>
      </c>
      <c s="26">
        <v>76.3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889</v>
      </c>
    </row>
    <row r="149" spans="1:5" ht="89.25">
      <c r="A149" s="30" t="s">
        <v>45</v>
      </c>
      <c r="E149" s="31" t="s">
        <v>890</v>
      </c>
    </row>
    <row r="150" spans="1:5" ht="165.75">
      <c r="A150" t="s">
        <v>46</v>
      </c>
      <c r="E150" s="29" t="s">
        <v>238</v>
      </c>
    </row>
    <row r="151" spans="1:16" ht="12.75">
      <c r="A151" s="18" t="s">
        <v>38</v>
      </c>
      <c s="23" t="s">
        <v>282</v>
      </c>
      <c s="23" t="s">
        <v>891</v>
      </c>
      <c s="18" t="s">
        <v>40</v>
      </c>
      <c s="24" t="s">
        <v>892</v>
      </c>
      <c s="25" t="s">
        <v>135</v>
      </c>
      <c s="26">
        <v>6.219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893</v>
      </c>
    </row>
    <row r="153" spans="1:5" ht="51">
      <c r="A153" s="30" t="s">
        <v>45</v>
      </c>
      <c r="E153" s="31" t="s">
        <v>894</v>
      </c>
    </row>
    <row r="154" spans="1:5" ht="51">
      <c r="A154" t="s">
        <v>46</v>
      </c>
      <c r="E154" s="29" t="s">
        <v>895</v>
      </c>
    </row>
    <row r="155" spans="1:16" ht="12.75">
      <c r="A155" s="18" t="s">
        <v>38</v>
      </c>
      <c s="23" t="s">
        <v>285</v>
      </c>
      <c s="23" t="s">
        <v>896</v>
      </c>
      <c s="18" t="s">
        <v>40</v>
      </c>
      <c s="24" t="s">
        <v>897</v>
      </c>
      <c s="25" t="s">
        <v>135</v>
      </c>
      <c s="26">
        <v>0.329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898</v>
      </c>
    </row>
    <row r="157" spans="1:5" ht="63.75">
      <c r="A157" s="30" t="s">
        <v>45</v>
      </c>
      <c r="E157" s="31" t="s">
        <v>899</v>
      </c>
    </row>
    <row r="158" spans="1:5" ht="51">
      <c r="A158" t="s">
        <v>46</v>
      </c>
      <c r="E158" s="29" t="s">
        <v>895</v>
      </c>
    </row>
    <row r="159" spans="1:16" ht="12.75">
      <c r="A159" s="18" t="s">
        <v>38</v>
      </c>
      <c s="23" t="s">
        <v>290</v>
      </c>
      <c s="23" t="s">
        <v>900</v>
      </c>
      <c s="18" t="s">
        <v>40</v>
      </c>
      <c s="24" t="s">
        <v>901</v>
      </c>
      <c s="25" t="s">
        <v>118</v>
      </c>
      <c s="26">
        <v>25.568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38.25">
      <c r="A160" s="28" t="s">
        <v>43</v>
      </c>
      <c r="E160" s="29" t="s">
        <v>902</v>
      </c>
    </row>
    <row r="161" spans="1:5" ht="76.5">
      <c r="A161" s="30" t="s">
        <v>45</v>
      </c>
      <c r="E161" s="31" t="s">
        <v>903</v>
      </c>
    </row>
    <row r="162" spans="1:5" ht="38.25">
      <c r="A162" t="s">
        <v>46</v>
      </c>
      <c r="E162" s="29" t="s">
        <v>904</v>
      </c>
    </row>
    <row r="163" spans="1:16" ht="12.75">
      <c r="A163" s="18" t="s">
        <v>38</v>
      </c>
      <c s="23" t="s">
        <v>292</v>
      </c>
      <c s="23" t="s">
        <v>905</v>
      </c>
      <c s="18" t="s">
        <v>40</v>
      </c>
      <c s="24" t="s">
        <v>906</v>
      </c>
      <c s="25" t="s">
        <v>118</v>
      </c>
      <c s="26">
        <v>2.444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63.75">
      <c r="A164" s="28" t="s">
        <v>43</v>
      </c>
      <c r="E164" s="29" t="s">
        <v>907</v>
      </c>
    </row>
    <row r="165" spans="1:5" ht="76.5">
      <c r="A165" s="30" t="s">
        <v>45</v>
      </c>
      <c r="E165" s="31" t="s">
        <v>908</v>
      </c>
    </row>
    <row r="166" spans="1:5" ht="38.25">
      <c r="A166" t="s">
        <v>46</v>
      </c>
      <c r="E166" s="29" t="s">
        <v>909</v>
      </c>
    </row>
    <row r="167" spans="1:16" ht="12.75">
      <c r="A167" s="18" t="s">
        <v>38</v>
      </c>
      <c s="23" t="s">
        <v>296</v>
      </c>
      <c s="23" t="s">
        <v>910</v>
      </c>
      <c s="18" t="s">
        <v>40</v>
      </c>
      <c s="24" t="s">
        <v>911</v>
      </c>
      <c s="25" t="s">
        <v>229</v>
      </c>
      <c s="26">
        <v>147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51">
      <c r="A168" s="28" t="s">
        <v>43</v>
      </c>
      <c r="E168" s="29" t="s">
        <v>912</v>
      </c>
    </row>
    <row r="169" spans="1:5" ht="76.5">
      <c r="A169" s="30" t="s">
        <v>45</v>
      </c>
      <c r="E169" s="31" t="s">
        <v>913</v>
      </c>
    </row>
    <row r="170" spans="1:5" ht="25.5">
      <c r="A170" t="s">
        <v>46</v>
      </c>
      <c r="E170" s="29" t="s">
        <v>914</v>
      </c>
    </row>
    <row r="171" spans="1:16" ht="12.75">
      <c r="A171" s="18" t="s">
        <v>38</v>
      </c>
      <c s="23" t="s">
        <v>298</v>
      </c>
      <c s="23" t="s">
        <v>915</v>
      </c>
      <c s="18" t="s">
        <v>40</v>
      </c>
      <c s="24" t="s">
        <v>916</v>
      </c>
      <c s="25" t="s">
        <v>149</v>
      </c>
      <c s="26">
        <v>308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51">
      <c r="A172" s="28" t="s">
        <v>43</v>
      </c>
      <c r="E172" s="29" t="s">
        <v>917</v>
      </c>
    </row>
    <row r="173" spans="1:5" ht="38.25">
      <c r="A173" s="30" t="s">
        <v>45</v>
      </c>
      <c r="E173" s="31" t="s">
        <v>918</v>
      </c>
    </row>
    <row r="174" spans="1:5" ht="51">
      <c r="A174" t="s">
        <v>46</v>
      </c>
      <c r="E174" s="29" t="s">
        <v>919</v>
      </c>
    </row>
    <row r="175" spans="1:16" ht="12.75">
      <c r="A175" s="18" t="s">
        <v>38</v>
      </c>
      <c s="23" t="s">
        <v>302</v>
      </c>
      <c s="23" t="s">
        <v>920</v>
      </c>
      <c s="18" t="s">
        <v>40</v>
      </c>
      <c s="24" t="s">
        <v>921</v>
      </c>
      <c s="25" t="s">
        <v>149</v>
      </c>
      <c s="26">
        <v>88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38.25">
      <c r="A176" s="28" t="s">
        <v>43</v>
      </c>
      <c r="E176" s="29" t="s">
        <v>922</v>
      </c>
    </row>
    <row r="177" spans="1:5" ht="38.25">
      <c r="A177" s="30" t="s">
        <v>45</v>
      </c>
      <c r="E177" s="31" t="s">
        <v>923</v>
      </c>
    </row>
    <row r="178" spans="1:5" ht="63.75">
      <c r="A178" t="s">
        <v>46</v>
      </c>
      <c r="E178" s="29" t="s">
        <v>924</v>
      </c>
    </row>
    <row r="179" spans="1:16" ht="12.75">
      <c r="A179" s="18" t="s">
        <v>38</v>
      </c>
      <c s="23" t="s">
        <v>304</v>
      </c>
      <c s="23" t="s">
        <v>925</v>
      </c>
      <c s="18" t="s">
        <v>116</v>
      </c>
      <c s="24" t="s">
        <v>926</v>
      </c>
      <c s="25" t="s">
        <v>149</v>
      </c>
      <c s="26">
        <v>198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51">
      <c r="A180" s="28" t="s">
        <v>43</v>
      </c>
      <c r="E180" s="29" t="s">
        <v>927</v>
      </c>
    </row>
    <row r="181" spans="1:5" ht="38.25">
      <c r="A181" s="30" t="s">
        <v>45</v>
      </c>
      <c r="E181" s="31" t="s">
        <v>928</v>
      </c>
    </row>
    <row r="182" spans="1:5" ht="63.75">
      <c r="A182" t="s">
        <v>46</v>
      </c>
      <c r="E182" s="29" t="s">
        <v>924</v>
      </c>
    </row>
    <row r="183" spans="1:16" ht="12.75">
      <c r="A183" s="18" t="s">
        <v>38</v>
      </c>
      <c s="23" t="s">
        <v>310</v>
      </c>
      <c s="23" t="s">
        <v>925</v>
      </c>
      <c s="18" t="s">
        <v>122</v>
      </c>
      <c s="24" t="s">
        <v>926</v>
      </c>
      <c s="25" t="s">
        <v>149</v>
      </c>
      <c s="26">
        <v>601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38.25">
      <c r="A184" s="28" t="s">
        <v>43</v>
      </c>
      <c r="E184" s="29" t="s">
        <v>929</v>
      </c>
    </row>
    <row r="185" spans="1:5" ht="76.5">
      <c r="A185" s="30" t="s">
        <v>45</v>
      </c>
      <c r="E185" s="31" t="s">
        <v>930</v>
      </c>
    </row>
    <row r="186" spans="1:5" ht="63.75">
      <c r="A186" t="s">
        <v>46</v>
      </c>
      <c r="E186" s="29" t="s">
        <v>924</v>
      </c>
    </row>
    <row r="187" spans="1:16" ht="12.75">
      <c r="A187" s="18" t="s">
        <v>38</v>
      </c>
      <c s="23" t="s">
        <v>314</v>
      </c>
      <c s="23" t="s">
        <v>931</v>
      </c>
      <c s="18" t="s">
        <v>116</v>
      </c>
      <c s="24" t="s">
        <v>932</v>
      </c>
      <c s="25" t="s">
        <v>149</v>
      </c>
      <c s="26">
        <v>110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51">
      <c r="A188" s="28" t="s">
        <v>43</v>
      </c>
      <c r="E188" s="29" t="s">
        <v>933</v>
      </c>
    </row>
    <row r="189" spans="1:5" ht="38.25">
      <c r="A189" s="30" t="s">
        <v>45</v>
      </c>
      <c r="E189" s="31" t="s">
        <v>934</v>
      </c>
    </row>
    <row r="190" spans="1:5" ht="63.75">
      <c r="A190" t="s">
        <v>46</v>
      </c>
      <c r="E190" s="29" t="s">
        <v>924</v>
      </c>
    </row>
    <row r="191" spans="1:16" ht="12.75">
      <c r="A191" s="18" t="s">
        <v>38</v>
      </c>
      <c s="23" t="s">
        <v>321</v>
      </c>
      <c s="23" t="s">
        <v>931</v>
      </c>
      <c s="18" t="s">
        <v>122</v>
      </c>
      <c s="24" t="s">
        <v>932</v>
      </c>
      <c s="25" t="s">
        <v>149</v>
      </c>
      <c s="26">
        <v>151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38.25">
      <c r="A192" s="28" t="s">
        <v>43</v>
      </c>
      <c r="E192" s="29" t="s">
        <v>935</v>
      </c>
    </row>
    <row r="193" spans="1:5" ht="76.5">
      <c r="A193" s="30" t="s">
        <v>45</v>
      </c>
      <c r="E193" s="31" t="s">
        <v>936</v>
      </c>
    </row>
    <row r="194" spans="1:5" ht="63.75">
      <c r="A194" t="s">
        <v>46</v>
      </c>
      <c r="E194" s="29" t="s">
        <v>924</v>
      </c>
    </row>
    <row r="195" spans="1:16" ht="12.75">
      <c r="A195" s="18" t="s">
        <v>38</v>
      </c>
      <c s="23" t="s">
        <v>327</v>
      </c>
      <c s="23" t="s">
        <v>937</v>
      </c>
      <c s="18" t="s">
        <v>40</v>
      </c>
      <c s="24" t="s">
        <v>938</v>
      </c>
      <c s="25" t="s">
        <v>135</v>
      </c>
      <c s="26">
        <v>21.39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25.5">
      <c r="A196" s="28" t="s">
        <v>43</v>
      </c>
      <c r="E196" s="29" t="s">
        <v>939</v>
      </c>
    </row>
    <row r="197" spans="1:5" ht="51">
      <c r="A197" s="30" t="s">
        <v>45</v>
      </c>
      <c r="E197" s="31" t="s">
        <v>940</v>
      </c>
    </row>
    <row r="198" spans="1:5" ht="369.75">
      <c r="A198" t="s">
        <v>46</v>
      </c>
      <c r="E198" s="29" t="s">
        <v>941</v>
      </c>
    </row>
    <row r="199" spans="1:16" ht="12.75">
      <c r="A199" s="18" t="s">
        <v>38</v>
      </c>
      <c s="23" t="s">
        <v>332</v>
      </c>
      <c s="23" t="s">
        <v>942</v>
      </c>
      <c s="18" t="s">
        <v>116</v>
      </c>
      <c s="24" t="s">
        <v>943</v>
      </c>
      <c s="25" t="s">
        <v>135</v>
      </c>
      <c s="26">
        <v>67.815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38.25">
      <c r="A200" s="28" t="s">
        <v>43</v>
      </c>
      <c r="E200" s="29" t="s">
        <v>944</v>
      </c>
    </row>
    <row r="201" spans="1:5" ht="38.25">
      <c r="A201" s="30" t="s">
        <v>45</v>
      </c>
      <c r="E201" s="31" t="s">
        <v>945</v>
      </c>
    </row>
    <row r="202" spans="1:5" ht="369.75">
      <c r="A202" t="s">
        <v>46</v>
      </c>
      <c r="E202" s="29" t="s">
        <v>941</v>
      </c>
    </row>
    <row r="203" spans="1:16" ht="12.75">
      <c r="A203" s="18" t="s">
        <v>38</v>
      </c>
      <c s="23" t="s">
        <v>338</v>
      </c>
      <c s="23" t="s">
        <v>942</v>
      </c>
      <c s="18" t="s">
        <v>122</v>
      </c>
      <c s="24" t="s">
        <v>943</v>
      </c>
      <c s="25" t="s">
        <v>135</v>
      </c>
      <c s="26">
        <v>20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38.25">
      <c r="A204" s="28" t="s">
        <v>43</v>
      </c>
      <c r="E204" s="29" t="s">
        <v>946</v>
      </c>
    </row>
    <row r="205" spans="1:5" ht="38.25">
      <c r="A205" s="30" t="s">
        <v>45</v>
      </c>
      <c r="E205" s="31" t="s">
        <v>947</v>
      </c>
    </row>
    <row r="206" spans="1:5" ht="369.75">
      <c r="A206" t="s">
        <v>46</v>
      </c>
      <c r="E206" s="29" t="s">
        <v>941</v>
      </c>
    </row>
    <row r="207" spans="1:16" ht="12.75">
      <c r="A207" s="18" t="s">
        <v>38</v>
      </c>
      <c s="23" t="s">
        <v>343</v>
      </c>
      <c s="23" t="s">
        <v>948</v>
      </c>
      <c s="18" t="s">
        <v>40</v>
      </c>
      <c s="24" t="s">
        <v>949</v>
      </c>
      <c s="25" t="s">
        <v>118</v>
      </c>
      <c s="26">
        <v>10.538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25.5">
      <c r="A208" s="28" t="s">
        <v>43</v>
      </c>
      <c r="E208" s="29" t="s">
        <v>950</v>
      </c>
    </row>
    <row r="209" spans="1:5" ht="38.25">
      <c r="A209" s="30" t="s">
        <v>45</v>
      </c>
      <c r="E209" s="31" t="s">
        <v>951</v>
      </c>
    </row>
    <row r="210" spans="1:5" ht="267.75">
      <c r="A210" t="s">
        <v>46</v>
      </c>
      <c r="E210" s="29" t="s">
        <v>952</v>
      </c>
    </row>
    <row r="211" spans="1:16" ht="12.75">
      <c r="A211" s="18" t="s">
        <v>38</v>
      </c>
      <c s="23" t="s">
        <v>348</v>
      </c>
      <c s="23" t="s">
        <v>953</v>
      </c>
      <c s="18" t="s">
        <v>40</v>
      </c>
      <c s="24" t="s">
        <v>954</v>
      </c>
      <c s="25" t="s">
        <v>229</v>
      </c>
      <c s="26">
        <v>497.96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25.5">
      <c r="A212" s="28" t="s">
        <v>43</v>
      </c>
      <c r="E212" s="29" t="s">
        <v>955</v>
      </c>
    </row>
    <row r="213" spans="1:5" ht="63.75">
      <c r="A213" s="30" t="s">
        <v>45</v>
      </c>
      <c r="E213" s="31" t="s">
        <v>956</v>
      </c>
    </row>
    <row r="214" spans="1:5" ht="102">
      <c r="A214" t="s">
        <v>46</v>
      </c>
      <c r="E214" s="29" t="s">
        <v>957</v>
      </c>
    </row>
    <row r="215" spans="1:16" ht="12.75">
      <c r="A215" s="18" t="s">
        <v>38</v>
      </c>
      <c s="23" t="s">
        <v>351</v>
      </c>
      <c s="23" t="s">
        <v>958</v>
      </c>
      <c s="18" t="s">
        <v>40</v>
      </c>
      <c s="24" t="s">
        <v>959</v>
      </c>
      <c s="25" t="s">
        <v>229</v>
      </c>
      <c s="26">
        <v>248.98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25.5">
      <c r="A216" s="28" t="s">
        <v>43</v>
      </c>
      <c r="E216" s="29" t="s">
        <v>955</v>
      </c>
    </row>
    <row r="217" spans="1:5" ht="63.75">
      <c r="A217" s="30" t="s">
        <v>45</v>
      </c>
      <c r="E217" s="31" t="s">
        <v>960</v>
      </c>
    </row>
    <row r="218" spans="1:5" ht="102">
      <c r="A218" t="s">
        <v>46</v>
      </c>
      <c r="E218" s="29" t="s">
        <v>961</v>
      </c>
    </row>
    <row r="219" spans="1:18" ht="12.75" customHeight="1">
      <c r="A219" s="5" t="s">
        <v>36</v>
      </c>
      <c s="5"/>
      <c s="35" t="s">
        <v>15</v>
      </c>
      <c s="5"/>
      <c s="21" t="s">
        <v>962</v>
      </c>
      <c s="5"/>
      <c s="5"/>
      <c s="5"/>
      <c s="36">
        <f>0+Q219</f>
      </c>
      <c r="O219">
        <f>0+R219</f>
      </c>
      <c r="Q219">
        <f>0+I220+I224+I228+I232+I236+I240+I244+I248</f>
      </c>
      <c>
        <f>0+O220+O224+O228+O232+O236+O240+O244+O248</f>
      </c>
    </row>
    <row r="220" spans="1:16" ht="12.75">
      <c r="A220" s="18" t="s">
        <v>38</v>
      </c>
      <c s="23" t="s">
        <v>358</v>
      </c>
      <c s="23" t="s">
        <v>963</v>
      </c>
      <c s="18" t="s">
        <v>40</v>
      </c>
      <c s="24" t="s">
        <v>964</v>
      </c>
      <c s="25" t="s">
        <v>965</v>
      </c>
      <c s="26">
        <v>434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966</v>
      </c>
    </row>
    <row r="222" spans="1:5" ht="63.75">
      <c r="A222" s="30" t="s">
        <v>45</v>
      </c>
      <c r="E222" s="31" t="s">
        <v>967</v>
      </c>
    </row>
    <row r="223" spans="1:5" ht="25.5">
      <c r="A223" t="s">
        <v>46</v>
      </c>
      <c r="E223" s="29" t="s">
        <v>968</v>
      </c>
    </row>
    <row r="224" spans="1:16" ht="12.75">
      <c r="A224" s="18" t="s">
        <v>38</v>
      </c>
      <c s="23" t="s">
        <v>364</v>
      </c>
      <c s="23" t="s">
        <v>969</v>
      </c>
      <c s="18" t="s">
        <v>40</v>
      </c>
      <c s="24" t="s">
        <v>970</v>
      </c>
      <c s="25" t="s">
        <v>135</v>
      </c>
      <c s="26">
        <v>40.03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63.75">
      <c r="A225" s="28" t="s">
        <v>43</v>
      </c>
      <c r="E225" s="29" t="s">
        <v>971</v>
      </c>
    </row>
    <row r="226" spans="1:5" ht="76.5">
      <c r="A226" s="30" t="s">
        <v>45</v>
      </c>
      <c r="E226" s="31" t="s">
        <v>972</v>
      </c>
    </row>
    <row r="227" spans="1:5" ht="382.5">
      <c r="A227" t="s">
        <v>46</v>
      </c>
      <c r="E227" s="29" t="s">
        <v>973</v>
      </c>
    </row>
    <row r="228" spans="1:16" ht="12.75">
      <c r="A228" s="18" t="s">
        <v>38</v>
      </c>
      <c s="23" t="s">
        <v>370</v>
      </c>
      <c s="23" t="s">
        <v>974</v>
      </c>
      <c s="18" t="s">
        <v>40</v>
      </c>
      <c s="24" t="s">
        <v>975</v>
      </c>
      <c s="25" t="s">
        <v>118</v>
      </c>
      <c s="26">
        <v>6.005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25.5">
      <c r="A229" s="28" t="s">
        <v>43</v>
      </c>
      <c r="E229" s="29" t="s">
        <v>976</v>
      </c>
    </row>
    <row r="230" spans="1:5" ht="25.5">
      <c r="A230" s="30" t="s">
        <v>45</v>
      </c>
      <c r="E230" s="31" t="s">
        <v>977</v>
      </c>
    </row>
    <row r="231" spans="1:5" ht="242.25">
      <c r="A231" t="s">
        <v>46</v>
      </c>
      <c r="E231" s="29" t="s">
        <v>978</v>
      </c>
    </row>
    <row r="232" spans="1:16" ht="12.75">
      <c r="A232" s="18" t="s">
        <v>38</v>
      </c>
      <c s="23" t="s">
        <v>376</v>
      </c>
      <c s="23" t="s">
        <v>979</v>
      </c>
      <c s="18" t="s">
        <v>40</v>
      </c>
      <c s="24" t="s">
        <v>980</v>
      </c>
      <c s="25" t="s">
        <v>135</v>
      </c>
      <c s="26">
        <v>11.675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89.25">
      <c r="A233" s="28" t="s">
        <v>43</v>
      </c>
      <c r="E233" s="29" t="s">
        <v>981</v>
      </c>
    </row>
    <row r="234" spans="1:5" ht="38.25">
      <c r="A234" s="30" t="s">
        <v>45</v>
      </c>
      <c r="E234" s="31" t="s">
        <v>982</v>
      </c>
    </row>
    <row r="235" spans="1:5" ht="38.25">
      <c r="A235" t="s">
        <v>46</v>
      </c>
      <c r="E235" s="29" t="s">
        <v>983</v>
      </c>
    </row>
    <row r="236" spans="1:16" ht="12.75">
      <c r="A236" s="18" t="s">
        <v>38</v>
      </c>
      <c s="23" t="s">
        <v>382</v>
      </c>
      <c s="23" t="s">
        <v>984</v>
      </c>
      <c s="18" t="s">
        <v>40</v>
      </c>
      <c s="24" t="s">
        <v>985</v>
      </c>
      <c s="25" t="s">
        <v>135</v>
      </c>
      <c s="26">
        <v>25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63.75">
      <c r="A237" s="28" t="s">
        <v>43</v>
      </c>
      <c r="E237" s="29" t="s">
        <v>986</v>
      </c>
    </row>
    <row r="238" spans="1:5" ht="38.25">
      <c r="A238" s="30" t="s">
        <v>45</v>
      </c>
      <c r="E238" s="31" t="s">
        <v>987</v>
      </c>
    </row>
    <row r="239" spans="1:5" ht="369.75">
      <c r="A239" t="s">
        <v>46</v>
      </c>
      <c r="E239" s="29" t="s">
        <v>988</v>
      </c>
    </row>
    <row r="240" spans="1:16" ht="12.75">
      <c r="A240" s="18" t="s">
        <v>38</v>
      </c>
      <c s="23" t="s">
        <v>388</v>
      </c>
      <c s="23" t="s">
        <v>989</v>
      </c>
      <c s="18" t="s">
        <v>40</v>
      </c>
      <c s="24" t="s">
        <v>990</v>
      </c>
      <c s="25" t="s">
        <v>118</v>
      </c>
      <c s="26">
        <v>3.25</v>
      </c>
      <c s="27">
        <v>0</v>
      </c>
      <c s="27">
        <f>ROUND(ROUND(H240,2)*ROUND(G240,3),2)</f>
      </c>
      <c r="O240">
        <f>(I240*21)/100</f>
      </c>
      <c t="s">
        <v>16</v>
      </c>
    </row>
    <row r="241" spans="1:5" ht="25.5">
      <c r="A241" s="28" t="s">
        <v>43</v>
      </c>
      <c r="E241" s="29" t="s">
        <v>991</v>
      </c>
    </row>
    <row r="242" spans="1:5" ht="12.75">
      <c r="A242" s="30" t="s">
        <v>45</v>
      </c>
      <c r="E242" s="31" t="s">
        <v>992</v>
      </c>
    </row>
    <row r="243" spans="1:5" ht="267.75">
      <c r="A243" t="s">
        <v>46</v>
      </c>
      <c r="E243" s="29" t="s">
        <v>952</v>
      </c>
    </row>
    <row r="244" spans="1:16" ht="12.75">
      <c r="A244" s="18" t="s">
        <v>38</v>
      </c>
      <c s="23" t="s">
        <v>393</v>
      </c>
      <c s="23" t="s">
        <v>993</v>
      </c>
      <c s="18" t="s">
        <v>40</v>
      </c>
      <c s="24" t="s">
        <v>994</v>
      </c>
      <c s="25" t="s">
        <v>135</v>
      </c>
      <c s="26">
        <v>263.161</v>
      </c>
      <c s="27">
        <v>0</v>
      </c>
      <c s="27">
        <f>ROUND(ROUND(H244,2)*ROUND(G244,3),2)</f>
      </c>
      <c r="O244">
        <f>(I244*21)/100</f>
      </c>
      <c t="s">
        <v>16</v>
      </c>
    </row>
    <row r="245" spans="1:5" ht="102">
      <c r="A245" s="28" t="s">
        <v>43</v>
      </c>
      <c r="E245" s="29" t="s">
        <v>995</v>
      </c>
    </row>
    <row r="246" spans="1:5" ht="153">
      <c r="A246" s="30" t="s">
        <v>45</v>
      </c>
      <c r="E246" s="31" t="s">
        <v>996</v>
      </c>
    </row>
    <row r="247" spans="1:5" ht="369.75">
      <c r="A247" t="s">
        <v>46</v>
      </c>
      <c r="E247" s="29" t="s">
        <v>988</v>
      </c>
    </row>
    <row r="248" spans="1:16" ht="12.75">
      <c r="A248" s="18" t="s">
        <v>38</v>
      </c>
      <c s="23" t="s">
        <v>398</v>
      </c>
      <c s="23" t="s">
        <v>997</v>
      </c>
      <c s="18" t="s">
        <v>40</v>
      </c>
      <c s="24" t="s">
        <v>998</v>
      </c>
      <c s="25" t="s">
        <v>118</v>
      </c>
      <c s="26">
        <v>47.369</v>
      </c>
      <c s="27">
        <v>0</v>
      </c>
      <c s="27">
        <f>ROUND(ROUND(H248,2)*ROUND(G248,3),2)</f>
      </c>
      <c r="O248">
        <f>(I248*21)/100</f>
      </c>
      <c t="s">
        <v>16</v>
      </c>
    </row>
    <row r="249" spans="1:5" ht="25.5">
      <c r="A249" s="28" t="s">
        <v>43</v>
      </c>
      <c r="E249" s="29" t="s">
        <v>999</v>
      </c>
    </row>
    <row r="250" spans="1:5" ht="12.75">
      <c r="A250" s="30" t="s">
        <v>45</v>
      </c>
      <c r="E250" s="31" t="s">
        <v>1000</v>
      </c>
    </row>
    <row r="251" spans="1:5" ht="267.75">
      <c r="A251" t="s">
        <v>46</v>
      </c>
      <c r="E251" s="29" t="s">
        <v>952</v>
      </c>
    </row>
    <row r="252" spans="1:18" ht="12.75" customHeight="1">
      <c r="A252" s="5" t="s">
        <v>36</v>
      </c>
      <c s="5"/>
      <c s="35" t="s">
        <v>26</v>
      </c>
      <c s="5"/>
      <c s="21" t="s">
        <v>501</v>
      </c>
      <c s="5"/>
      <c s="5"/>
      <c s="5"/>
      <c s="36">
        <f>0+Q252</f>
      </c>
      <c r="O252">
        <f>0+R252</f>
      </c>
      <c r="Q252">
        <f>0+I253+I257+I261+I265+I269+I273</f>
      </c>
      <c>
        <f>0+O253+O257+O261+O265+O269+O273</f>
      </c>
    </row>
    <row r="253" spans="1:16" ht="12.75">
      <c r="A253" s="18" t="s">
        <v>38</v>
      </c>
      <c s="23" t="s">
        <v>401</v>
      </c>
      <c s="23" t="s">
        <v>1001</v>
      </c>
      <c s="18" t="s">
        <v>40</v>
      </c>
      <c s="24" t="s">
        <v>1002</v>
      </c>
      <c s="25" t="s">
        <v>135</v>
      </c>
      <c s="26">
        <v>24.042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12.75">
      <c r="A254" s="28" t="s">
        <v>43</v>
      </c>
      <c r="E254" s="29" t="s">
        <v>1003</v>
      </c>
    </row>
    <row r="255" spans="1:5" ht="76.5">
      <c r="A255" s="30" t="s">
        <v>45</v>
      </c>
      <c r="E255" s="31" t="s">
        <v>1004</v>
      </c>
    </row>
    <row r="256" spans="1:5" ht="369.75">
      <c r="A256" t="s">
        <v>46</v>
      </c>
      <c r="E256" s="29" t="s">
        <v>988</v>
      </c>
    </row>
    <row r="257" spans="1:16" ht="12.75">
      <c r="A257" s="18" t="s">
        <v>38</v>
      </c>
      <c s="23" t="s">
        <v>407</v>
      </c>
      <c s="23" t="s">
        <v>1005</v>
      </c>
      <c s="18" t="s">
        <v>40</v>
      </c>
      <c s="24" t="s">
        <v>1006</v>
      </c>
      <c s="25" t="s">
        <v>135</v>
      </c>
      <c s="26">
        <v>78.55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25.5">
      <c r="A258" s="28" t="s">
        <v>43</v>
      </c>
      <c r="E258" s="29" t="s">
        <v>1007</v>
      </c>
    </row>
    <row r="259" spans="1:5" ht="76.5">
      <c r="A259" s="30" t="s">
        <v>45</v>
      </c>
      <c r="E259" s="31" t="s">
        <v>1008</v>
      </c>
    </row>
    <row r="260" spans="1:5" ht="369.75">
      <c r="A260" t="s">
        <v>46</v>
      </c>
      <c r="E260" s="29" t="s">
        <v>988</v>
      </c>
    </row>
    <row r="261" spans="1:16" ht="12.75">
      <c r="A261" s="18" t="s">
        <v>38</v>
      </c>
      <c s="23" t="s">
        <v>413</v>
      </c>
      <c s="23" t="s">
        <v>502</v>
      </c>
      <c s="18" t="s">
        <v>40</v>
      </c>
      <c s="24" t="s">
        <v>503</v>
      </c>
      <c s="25" t="s">
        <v>135</v>
      </c>
      <c s="26">
        <v>22.4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12.75">
      <c r="A262" s="28" t="s">
        <v>43</v>
      </c>
      <c r="E262" s="29" t="s">
        <v>1009</v>
      </c>
    </row>
    <row r="263" spans="1:5" ht="12.75">
      <c r="A263" s="30" t="s">
        <v>45</v>
      </c>
      <c r="E263" s="31" t="s">
        <v>1010</v>
      </c>
    </row>
    <row r="264" spans="1:5" ht="38.25">
      <c r="A264" t="s">
        <v>46</v>
      </c>
      <c r="E264" s="29" t="s">
        <v>506</v>
      </c>
    </row>
    <row r="265" spans="1:16" ht="12.75">
      <c r="A265" s="18" t="s">
        <v>38</v>
      </c>
      <c s="23" t="s">
        <v>419</v>
      </c>
      <c s="23" t="s">
        <v>1011</v>
      </c>
      <c s="18" t="s">
        <v>40</v>
      </c>
      <c s="24" t="s">
        <v>1012</v>
      </c>
      <c s="25" t="s">
        <v>135</v>
      </c>
      <c s="26">
        <v>35.9</v>
      </c>
      <c s="27">
        <v>0</v>
      </c>
      <c s="27">
        <f>ROUND(ROUND(H265,2)*ROUND(G265,3),2)</f>
      </c>
      <c r="O265">
        <f>(I265*21)/100</f>
      </c>
      <c t="s">
        <v>16</v>
      </c>
    </row>
    <row r="266" spans="1:5" ht="25.5">
      <c r="A266" s="28" t="s">
        <v>43</v>
      </c>
      <c r="E266" s="29" t="s">
        <v>1013</v>
      </c>
    </row>
    <row r="267" spans="1:5" ht="63.75">
      <c r="A267" s="30" t="s">
        <v>45</v>
      </c>
      <c r="E267" s="31" t="s">
        <v>1014</v>
      </c>
    </row>
    <row r="268" spans="1:5" ht="51">
      <c r="A268" t="s">
        <v>46</v>
      </c>
      <c r="E268" s="29" t="s">
        <v>1015</v>
      </c>
    </row>
    <row r="269" spans="1:16" ht="12.75">
      <c r="A269" s="18" t="s">
        <v>38</v>
      </c>
      <c s="23" t="s">
        <v>425</v>
      </c>
      <c s="23" t="s">
        <v>1016</v>
      </c>
      <c s="18" t="s">
        <v>40</v>
      </c>
      <c s="24" t="s">
        <v>1017</v>
      </c>
      <c s="25" t="s">
        <v>135</v>
      </c>
      <c s="26">
        <v>72.25</v>
      </c>
      <c s="27">
        <v>0</v>
      </c>
      <c s="27">
        <f>ROUND(ROUND(H269,2)*ROUND(G269,3),2)</f>
      </c>
      <c r="O269">
        <f>(I269*21)/100</f>
      </c>
      <c t="s">
        <v>16</v>
      </c>
    </row>
    <row r="270" spans="1:5" ht="25.5">
      <c r="A270" s="28" t="s">
        <v>43</v>
      </c>
      <c r="E270" s="29" t="s">
        <v>1018</v>
      </c>
    </row>
    <row r="271" spans="1:5" ht="38.25">
      <c r="A271" s="30" t="s">
        <v>45</v>
      </c>
      <c r="E271" s="31" t="s">
        <v>1019</v>
      </c>
    </row>
    <row r="272" spans="1:5" ht="102">
      <c r="A272" t="s">
        <v>46</v>
      </c>
      <c r="E272" s="29" t="s">
        <v>1020</v>
      </c>
    </row>
    <row r="273" spans="1:16" ht="12.75">
      <c r="A273" s="18" t="s">
        <v>38</v>
      </c>
      <c s="23" t="s">
        <v>128</v>
      </c>
      <c s="23" t="s">
        <v>1021</v>
      </c>
      <c s="18" t="s">
        <v>40</v>
      </c>
      <c s="24" t="s">
        <v>1022</v>
      </c>
      <c s="25" t="s">
        <v>135</v>
      </c>
      <c s="26">
        <v>4.8</v>
      </c>
      <c s="27">
        <v>0</v>
      </c>
      <c s="27">
        <f>ROUND(ROUND(H273,2)*ROUND(G273,3),2)</f>
      </c>
      <c r="O273">
        <f>(I273*21)/100</f>
      </c>
      <c t="s">
        <v>16</v>
      </c>
    </row>
    <row r="274" spans="1:5" ht="12.75">
      <c r="A274" s="28" t="s">
        <v>43</v>
      </c>
      <c r="E274" s="29" t="s">
        <v>1023</v>
      </c>
    </row>
    <row r="275" spans="1:5" ht="12.75">
      <c r="A275" s="30" t="s">
        <v>45</v>
      </c>
      <c r="E275" s="31" t="s">
        <v>1024</v>
      </c>
    </row>
    <row r="276" spans="1:5" ht="357">
      <c r="A276" t="s">
        <v>46</v>
      </c>
      <c r="E276" s="29" t="s">
        <v>1025</v>
      </c>
    </row>
    <row r="277" spans="1:18" ht="12.75" customHeight="1">
      <c r="A277" s="5" t="s">
        <v>36</v>
      </c>
      <c s="5"/>
      <c s="35" t="s">
        <v>28</v>
      </c>
      <c s="5"/>
      <c s="21" t="s">
        <v>253</v>
      </c>
      <c s="5"/>
      <c s="5"/>
      <c s="5"/>
      <c s="36">
        <f>0+Q277</f>
      </c>
      <c r="O277">
        <f>0+R277</f>
      </c>
      <c r="Q277">
        <f>0+I278+I282+I286+I290+I294</f>
      </c>
      <c>
        <f>0+O278+O282+O286+O290+O294</f>
      </c>
    </row>
    <row r="278" spans="1:16" ht="12.75">
      <c r="A278" s="18" t="s">
        <v>38</v>
      </c>
      <c s="23" t="s">
        <v>211</v>
      </c>
      <c s="23" t="s">
        <v>286</v>
      </c>
      <c s="18" t="s">
        <v>40</v>
      </c>
      <c s="24" t="s">
        <v>287</v>
      </c>
      <c s="25" t="s">
        <v>229</v>
      </c>
      <c s="26">
        <v>131.6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12.75">
      <c r="A279" s="28" t="s">
        <v>43</v>
      </c>
      <c r="E279" s="29" t="s">
        <v>603</v>
      </c>
    </row>
    <row r="280" spans="1:5" ht="12.75">
      <c r="A280" s="30" t="s">
        <v>45</v>
      </c>
      <c r="E280" s="31" t="s">
        <v>1026</v>
      </c>
    </row>
    <row r="281" spans="1:5" ht="140.25">
      <c r="A281" t="s">
        <v>46</v>
      </c>
      <c r="E281" s="29" t="s">
        <v>289</v>
      </c>
    </row>
    <row r="282" spans="1:16" ht="12.75">
      <c r="A282" s="18" t="s">
        <v>38</v>
      </c>
      <c s="23" t="s">
        <v>217</v>
      </c>
      <c s="23" t="s">
        <v>1027</v>
      </c>
      <c s="18" t="s">
        <v>40</v>
      </c>
      <c s="24" t="s">
        <v>1028</v>
      </c>
      <c s="25" t="s">
        <v>229</v>
      </c>
      <c s="26">
        <v>131.6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12.75">
      <c r="A283" s="28" t="s">
        <v>43</v>
      </c>
      <c r="E283" s="29" t="s">
        <v>1029</v>
      </c>
    </row>
    <row r="284" spans="1:5" ht="12.75">
      <c r="A284" s="30" t="s">
        <v>45</v>
      </c>
      <c r="E284" s="31" t="s">
        <v>1026</v>
      </c>
    </row>
    <row r="285" spans="1:5" ht="140.25">
      <c r="A285" t="s">
        <v>46</v>
      </c>
      <c r="E285" s="29" t="s">
        <v>289</v>
      </c>
    </row>
    <row r="286" spans="1:16" ht="25.5">
      <c r="A286" s="18" t="s">
        <v>38</v>
      </c>
      <c s="23" t="s">
        <v>219</v>
      </c>
      <c s="23" t="s">
        <v>520</v>
      </c>
      <c s="18" t="s">
        <v>803</v>
      </c>
      <c s="24" t="s">
        <v>521</v>
      </c>
      <c s="25" t="s">
        <v>229</v>
      </c>
      <c s="26">
        <v>3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38.25">
      <c r="A287" s="28" t="s">
        <v>43</v>
      </c>
      <c r="E287" s="29" t="s">
        <v>1030</v>
      </c>
    </row>
    <row r="288" spans="1:5" ht="12.75">
      <c r="A288" s="30" t="s">
        <v>45</v>
      </c>
      <c r="E288" s="31" t="s">
        <v>1031</v>
      </c>
    </row>
    <row r="289" spans="1:5" ht="153">
      <c r="A289" t="s">
        <v>46</v>
      </c>
      <c r="E289" s="29" t="s">
        <v>1032</v>
      </c>
    </row>
    <row r="290" spans="1:16" ht="12.75">
      <c r="A290" s="18" t="s">
        <v>38</v>
      </c>
      <c s="23" t="s">
        <v>223</v>
      </c>
      <c s="23" t="s">
        <v>305</v>
      </c>
      <c s="18" t="s">
        <v>116</v>
      </c>
      <c s="24" t="s">
        <v>306</v>
      </c>
      <c s="25" t="s">
        <v>149</v>
      </c>
      <c s="26">
        <v>27.5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12.75">
      <c r="A291" s="28" t="s">
        <v>43</v>
      </c>
      <c r="E291" s="29" t="s">
        <v>1033</v>
      </c>
    </row>
    <row r="292" spans="1:5" ht="38.25">
      <c r="A292" s="30" t="s">
        <v>45</v>
      </c>
      <c r="E292" s="31" t="s">
        <v>1034</v>
      </c>
    </row>
    <row r="293" spans="1:5" ht="38.25">
      <c r="A293" t="s">
        <v>46</v>
      </c>
      <c r="E293" s="29" t="s">
        <v>309</v>
      </c>
    </row>
    <row r="294" spans="1:16" ht="12.75">
      <c r="A294" s="18" t="s">
        <v>38</v>
      </c>
      <c s="23" t="s">
        <v>1035</v>
      </c>
      <c s="23" t="s">
        <v>305</v>
      </c>
      <c s="18" t="s">
        <v>122</v>
      </c>
      <c s="24" t="s">
        <v>306</v>
      </c>
      <c s="25" t="s">
        <v>149</v>
      </c>
      <c s="26">
        <v>31.6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12.75">
      <c r="A295" s="28" t="s">
        <v>43</v>
      </c>
      <c r="E295" s="29" t="s">
        <v>1036</v>
      </c>
    </row>
    <row r="296" spans="1:5" ht="38.25">
      <c r="A296" s="30" t="s">
        <v>45</v>
      </c>
      <c r="E296" s="31" t="s">
        <v>1037</v>
      </c>
    </row>
    <row r="297" spans="1:5" ht="38.25">
      <c r="A297" t="s">
        <v>46</v>
      </c>
      <c r="E297" s="29" t="s">
        <v>309</v>
      </c>
    </row>
    <row r="298" spans="1:18" ht="12.75" customHeight="1">
      <c r="A298" s="5" t="s">
        <v>36</v>
      </c>
      <c s="5"/>
      <c s="35" t="s">
        <v>76</v>
      </c>
      <c s="5"/>
      <c s="21" t="s">
        <v>529</v>
      </c>
      <c s="5"/>
      <c s="5"/>
      <c s="5"/>
      <c s="36">
        <f>0+Q298</f>
      </c>
      <c r="O298">
        <f>0+R298</f>
      </c>
      <c r="Q298">
        <f>0+I299+I303+I307+I311+I315+I319+I323</f>
      </c>
      <c>
        <f>0+O299+O303+O307+O311+O315+O319+O323</f>
      </c>
    </row>
    <row r="299" spans="1:16" ht="25.5">
      <c r="A299" s="18" t="s">
        <v>38</v>
      </c>
      <c s="23" t="s">
        <v>1038</v>
      </c>
      <c s="23" t="s">
        <v>1039</v>
      </c>
      <c s="18" t="s">
        <v>40</v>
      </c>
      <c s="24" t="s">
        <v>1040</v>
      </c>
      <c s="25" t="s">
        <v>229</v>
      </c>
      <c s="26">
        <v>332.585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25.5">
      <c r="A300" s="28" t="s">
        <v>43</v>
      </c>
      <c r="E300" s="29" t="s">
        <v>1041</v>
      </c>
    </row>
    <row r="301" spans="1:5" ht="89.25">
      <c r="A301" s="30" t="s">
        <v>45</v>
      </c>
      <c r="E301" s="31" t="s">
        <v>1042</v>
      </c>
    </row>
    <row r="302" spans="1:5" ht="191.25">
      <c r="A302" t="s">
        <v>46</v>
      </c>
      <c r="E302" s="29" t="s">
        <v>534</v>
      </c>
    </row>
    <row r="303" spans="1:16" ht="25.5">
      <c r="A303" s="18" t="s">
        <v>38</v>
      </c>
      <c s="23" t="s">
        <v>1043</v>
      </c>
      <c s="23" t="s">
        <v>1044</v>
      </c>
      <c s="18" t="s">
        <v>40</v>
      </c>
      <c s="24" t="s">
        <v>1045</v>
      </c>
      <c s="25" t="s">
        <v>229</v>
      </c>
      <c s="26">
        <v>240.8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25.5">
      <c r="A304" s="28" t="s">
        <v>43</v>
      </c>
      <c r="E304" s="29" t="s">
        <v>1046</v>
      </c>
    </row>
    <row r="305" spans="1:5" ht="12.75">
      <c r="A305" s="30" t="s">
        <v>45</v>
      </c>
      <c r="E305" s="31" t="s">
        <v>1047</v>
      </c>
    </row>
    <row r="306" spans="1:5" ht="204">
      <c r="A306" t="s">
        <v>46</v>
      </c>
      <c r="E306" s="29" t="s">
        <v>1048</v>
      </c>
    </row>
    <row r="307" spans="1:16" ht="12.75">
      <c r="A307" s="18" t="s">
        <v>38</v>
      </c>
      <c s="23" t="s">
        <v>1049</v>
      </c>
      <c s="23" t="s">
        <v>1050</v>
      </c>
      <c s="18" t="s">
        <v>40</v>
      </c>
      <c s="24" t="s">
        <v>1051</v>
      </c>
      <c s="25" t="s">
        <v>229</v>
      </c>
      <c s="26">
        <v>142.12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25.5">
      <c r="A308" s="28" t="s">
        <v>43</v>
      </c>
      <c r="E308" s="29" t="s">
        <v>1052</v>
      </c>
    </row>
    <row r="309" spans="1:5" ht="89.25">
      <c r="A309" s="30" t="s">
        <v>45</v>
      </c>
      <c r="E309" s="31" t="s">
        <v>1053</v>
      </c>
    </row>
    <row r="310" spans="1:5" ht="38.25">
      <c r="A310" t="s">
        <v>46</v>
      </c>
      <c r="E310" s="29" t="s">
        <v>1054</v>
      </c>
    </row>
    <row r="311" spans="1:16" ht="12.75">
      <c r="A311" s="18" t="s">
        <v>38</v>
      </c>
      <c s="23" t="s">
        <v>1055</v>
      </c>
      <c s="23" t="s">
        <v>1056</v>
      </c>
      <c s="18" t="s">
        <v>40</v>
      </c>
      <c s="24" t="s">
        <v>1057</v>
      </c>
      <c s="25" t="s">
        <v>229</v>
      </c>
      <c s="26">
        <v>799.5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38.25">
      <c r="A312" s="28" t="s">
        <v>43</v>
      </c>
      <c r="E312" s="29" t="s">
        <v>1058</v>
      </c>
    </row>
    <row r="313" spans="1:5" ht="127.5">
      <c r="A313" s="30" t="s">
        <v>45</v>
      </c>
      <c r="E313" s="31" t="s">
        <v>1059</v>
      </c>
    </row>
    <row r="314" spans="1:5" ht="38.25">
      <c r="A314" t="s">
        <v>46</v>
      </c>
      <c r="E314" s="29" t="s">
        <v>1054</v>
      </c>
    </row>
    <row r="315" spans="1:16" ht="12.75">
      <c r="A315" s="18" t="s">
        <v>38</v>
      </c>
      <c s="23" t="s">
        <v>1060</v>
      </c>
      <c s="23" t="s">
        <v>1061</v>
      </c>
      <c s="18" t="s">
        <v>40</v>
      </c>
      <c s="24" t="s">
        <v>1062</v>
      </c>
      <c s="25" t="s">
        <v>229</v>
      </c>
      <c s="26">
        <v>198.868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12.75">
      <c r="A316" s="28" t="s">
        <v>43</v>
      </c>
      <c r="E316" s="29" t="s">
        <v>1063</v>
      </c>
    </row>
    <row r="317" spans="1:5" ht="114.75">
      <c r="A317" s="30" t="s">
        <v>45</v>
      </c>
      <c r="E317" s="31" t="s">
        <v>1064</v>
      </c>
    </row>
    <row r="318" spans="1:5" ht="51">
      <c r="A318" t="s">
        <v>46</v>
      </c>
      <c r="E318" s="29" t="s">
        <v>1065</v>
      </c>
    </row>
    <row r="319" spans="1:16" ht="12.75">
      <c r="A319" s="18" t="s">
        <v>38</v>
      </c>
      <c s="23" t="s">
        <v>1066</v>
      </c>
      <c s="23" t="s">
        <v>1067</v>
      </c>
      <c s="18" t="s">
        <v>40</v>
      </c>
      <c s="24" t="s">
        <v>1068</v>
      </c>
      <c s="25" t="s">
        <v>229</v>
      </c>
      <c s="26">
        <v>34.708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12.75">
      <c r="A320" s="28" t="s">
        <v>43</v>
      </c>
      <c r="E320" s="29" t="s">
        <v>1069</v>
      </c>
    </row>
    <row r="321" spans="1:5" ht="89.25">
      <c r="A321" s="30" t="s">
        <v>45</v>
      </c>
      <c r="E321" s="31" t="s">
        <v>1070</v>
      </c>
    </row>
    <row r="322" spans="1:5" ht="51">
      <c r="A322" t="s">
        <v>46</v>
      </c>
      <c r="E322" s="29" t="s">
        <v>1065</v>
      </c>
    </row>
    <row r="323" spans="1:16" ht="12.75">
      <c r="A323" s="18" t="s">
        <v>38</v>
      </c>
      <c s="23" t="s">
        <v>1071</v>
      </c>
      <c s="23" t="s">
        <v>1072</v>
      </c>
      <c s="18" t="s">
        <v>40</v>
      </c>
      <c s="24" t="s">
        <v>1073</v>
      </c>
      <c s="25" t="s">
        <v>229</v>
      </c>
      <c s="26">
        <v>8.275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12.75">
      <c r="A324" s="28" t="s">
        <v>43</v>
      </c>
      <c r="E324" s="29" t="s">
        <v>1074</v>
      </c>
    </row>
    <row r="325" spans="1:5" ht="38.25">
      <c r="A325" s="30" t="s">
        <v>45</v>
      </c>
      <c r="E325" s="31" t="s">
        <v>1075</v>
      </c>
    </row>
    <row r="326" spans="1:5" ht="51">
      <c r="A326" t="s">
        <v>46</v>
      </c>
      <c r="E326" s="29" t="s">
        <v>1065</v>
      </c>
    </row>
    <row r="327" spans="1:18" ht="12.75" customHeight="1">
      <c r="A327" s="5" t="s">
        <v>36</v>
      </c>
      <c s="5"/>
      <c s="35" t="s">
        <v>79</v>
      </c>
      <c s="5"/>
      <c s="21" t="s">
        <v>313</v>
      </c>
      <c s="5"/>
      <c s="5"/>
      <c s="5"/>
      <c s="36">
        <f>0+Q327</f>
      </c>
      <c r="O327">
        <f>0+R327</f>
      </c>
      <c r="Q327">
        <f>0+I328</f>
      </c>
      <c>
        <f>0+O328</f>
      </c>
    </row>
    <row r="328" spans="1:16" ht="12.75">
      <c r="A328" s="18" t="s">
        <v>38</v>
      </c>
      <c s="23" t="s">
        <v>1076</v>
      </c>
      <c s="23" t="s">
        <v>1077</v>
      </c>
      <c s="18" t="s">
        <v>40</v>
      </c>
      <c s="24" t="s">
        <v>1078</v>
      </c>
      <c s="25" t="s">
        <v>149</v>
      </c>
      <c s="26">
        <v>112</v>
      </c>
      <c s="27">
        <v>0</v>
      </c>
      <c s="27">
        <f>ROUND(ROUND(H328,2)*ROUND(G328,3),2)</f>
      </c>
      <c r="O328">
        <f>(I328*21)/100</f>
      </c>
      <c t="s">
        <v>16</v>
      </c>
    </row>
    <row r="329" spans="1:5" ht="51">
      <c r="A329" s="28" t="s">
        <v>43</v>
      </c>
      <c r="E329" s="29" t="s">
        <v>1079</v>
      </c>
    </row>
    <row r="330" spans="1:5" ht="38.25">
      <c r="A330" s="30" t="s">
        <v>45</v>
      </c>
      <c r="E330" s="31" t="s">
        <v>1080</v>
      </c>
    </row>
    <row r="331" spans="1:5" ht="242.25">
      <c r="A331" t="s">
        <v>46</v>
      </c>
      <c r="E331" s="29" t="s">
        <v>1081</v>
      </c>
    </row>
    <row r="332" spans="1:18" ht="12.75" customHeight="1">
      <c r="A332" s="5" t="s">
        <v>36</v>
      </c>
      <c s="5"/>
      <c s="35" t="s">
        <v>33</v>
      </c>
      <c s="5"/>
      <c s="21" t="s">
        <v>357</v>
      </c>
      <c s="5"/>
      <c s="5"/>
      <c s="5"/>
      <c s="36">
        <f>0+Q332</f>
      </c>
      <c r="O332">
        <f>0+R332</f>
      </c>
      <c r="Q332">
        <f>0+I333+I337+I341+I345+I349+I353+I357+I361+I365+I369+I373+I377+I381+I385+I389+I393+I397</f>
      </c>
      <c>
        <f>0+O333+O337+O341+O345+O349+O353+O357+O361+O365+O369+O373+O377+O381+O385+O389+O393+O397</f>
      </c>
    </row>
    <row r="333" spans="1:16" ht="12.75">
      <c r="A333" s="18" t="s">
        <v>38</v>
      </c>
      <c s="23" t="s">
        <v>1082</v>
      </c>
      <c s="23" t="s">
        <v>1083</v>
      </c>
      <c s="18" t="s">
        <v>40</v>
      </c>
      <c s="24" t="s">
        <v>1084</v>
      </c>
      <c s="25" t="s">
        <v>149</v>
      </c>
      <c s="26">
        <v>20</v>
      </c>
      <c s="27">
        <v>0</v>
      </c>
      <c s="27">
        <f>ROUND(ROUND(H333,2)*ROUND(G333,3),2)</f>
      </c>
      <c r="O333">
        <f>(I333*21)/100</f>
      </c>
      <c t="s">
        <v>16</v>
      </c>
    </row>
    <row r="334" spans="1:5" ht="76.5">
      <c r="A334" s="28" t="s">
        <v>43</v>
      </c>
      <c r="E334" s="29" t="s">
        <v>1085</v>
      </c>
    </row>
    <row r="335" spans="1:5" ht="12.75">
      <c r="A335" s="30" t="s">
        <v>45</v>
      </c>
      <c r="E335" s="31" t="s">
        <v>1086</v>
      </c>
    </row>
    <row r="336" spans="1:5" ht="63.75">
      <c r="A336" t="s">
        <v>46</v>
      </c>
      <c r="E336" s="29" t="s">
        <v>1087</v>
      </c>
    </row>
    <row r="337" spans="1:16" ht="12.75">
      <c r="A337" s="18" t="s">
        <v>38</v>
      </c>
      <c s="23" t="s">
        <v>1088</v>
      </c>
      <c s="23" t="s">
        <v>1089</v>
      </c>
      <c s="18" t="s">
        <v>40</v>
      </c>
      <c s="24" t="s">
        <v>1090</v>
      </c>
      <c s="25" t="s">
        <v>149</v>
      </c>
      <c s="26">
        <v>34.5</v>
      </c>
      <c s="27">
        <v>0</v>
      </c>
      <c s="27">
        <f>ROUND(ROUND(H337,2)*ROUND(G337,3),2)</f>
      </c>
      <c r="O337">
        <f>(I337*21)/100</f>
      </c>
      <c t="s">
        <v>16</v>
      </c>
    </row>
    <row r="338" spans="1:5" ht="63.75">
      <c r="A338" s="28" t="s">
        <v>43</v>
      </c>
      <c r="E338" s="29" t="s">
        <v>1091</v>
      </c>
    </row>
    <row r="339" spans="1:5" ht="38.25">
      <c r="A339" s="30" t="s">
        <v>45</v>
      </c>
      <c r="E339" s="31" t="s">
        <v>1092</v>
      </c>
    </row>
    <row r="340" spans="1:5" ht="63.75">
      <c r="A340" t="s">
        <v>46</v>
      </c>
      <c r="E340" s="29" t="s">
        <v>1087</v>
      </c>
    </row>
    <row r="341" spans="1:16" ht="12.75">
      <c r="A341" s="18" t="s">
        <v>38</v>
      </c>
      <c s="23" t="s">
        <v>1093</v>
      </c>
      <c s="23" t="s">
        <v>1094</v>
      </c>
      <c s="18" t="s">
        <v>40</v>
      </c>
      <c s="24" t="s">
        <v>1095</v>
      </c>
      <c s="25" t="s">
        <v>317</v>
      </c>
      <c s="26">
        <v>11</v>
      </c>
      <c s="27">
        <v>0</v>
      </c>
      <c s="27">
        <f>ROUND(ROUND(H341,2)*ROUND(G341,3),2)</f>
      </c>
      <c r="O341">
        <f>(I341*21)/100</f>
      </c>
      <c t="s">
        <v>16</v>
      </c>
    </row>
    <row r="342" spans="1:5" ht="12.75">
      <c r="A342" s="28" t="s">
        <v>43</v>
      </c>
      <c r="E342" s="29" t="s">
        <v>1096</v>
      </c>
    </row>
    <row r="343" spans="1:5" ht="51">
      <c r="A343" s="30" t="s">
        <v>45</v>
      </c>
      <c r="E343" s="31" t="s">
        <v>1097</v>
      </c>
    </row>
    <row r="344" spans="1:5" ht="38.25">
      <c r="A344" t="s">
        <v>46</v>
      </c>
      <c r="E344" s="29" t="s">
        <v>1098</v>
      </c>
    </row>
    <row r="345" spans="1:16" ht="12.75">
      <c r="A345" s="18" t="s">
        <v>38</v>
      </c>
      <c s="23" t="s">
        <v>1099</v>
      </c>
      <c s="23" t="s">
        <v>1100</v>
      </c>
      <c s="18" t="s">
        <v>116</v>
      </c>
      <c s="24" t="s">
        <v>1101</v>
      </c>
      <c s="25" t="s">
        <v>317</v>
      </c>
      <c s="26">
        <v>2</v>
      </c>
      <c s="27">
        <v>0</v>
      </c>
      <c s="27">
        <f>ROUND(ROUND(H345,2)*ROUND(G345,3),2)</f>
      </c>
      <c r="O345">
        <f>(I345*21)/100</f>
      </c>
      <c t="s">
        <v>16</v>
      </c>
    </row>
    <row r="346" spans="1:5" ht="38.25">
      <c r="A346" s="28" t="s">
        <v>43</v>
      </c>
      <c r="E346" s="29" t="s">
        <v>1102</v>
      </c>
    </row>
    <row r="347" spans="1:5" ht="12.75">
      <c r="A347" s="30" t="s">
        <v>45</v>
      </c>
      <c r="E347" s="31" t="s">
        <v>1103</v>
      </c>
    </row>
    <row r="348" spans="1:5" ht="25.5">
      <c r="A348" t="s">
        <v>46</v>
      </c>
      <c r="E348" s="29" t="s">
        <v>1104</v>
      </c>
    </row>
    <row r="349" spans="1:16" ht="12.75">
      <c r="A349" s="18" t="s">
        <v>38</v>
      </c>
      <c s="23" t="s">
        <v>1105</v>
      </c>
      <c s="23" t="s">
        <v>1100</v>
      </c>
      <c s="18" t="s">
        <v>122</v>
      </c>
      <c s="24" t="s">
        <v>1101</v>
      </c>
      <c s="25" t="s">
        <v>317</v>
      </c>
      <c s="26">
        <v>2</v>
      </c>
      <c s="27">
        <v>0</v>
      </c>
      <c s="27">
        <f>ROUND(ROUND(H349,2)*ROUND(G349,3),2)</f>
      </c>
      <c r="O349">
        <f>(I349*21)/100</f>
      </c>
      <c t="s">
        <v>16</v>
      </c>
    </row>
    <row r="350" spans="1:5" ht="12.75">
      <c r="A350" s="28" t="s">
        <v>43</v>
      </c>
      <c r="E350" s="29" t="s">
        <v>1106</v>
      </c>
    </row>
    <row r="351" spans="1:5" ht="12.75">
      <c r="A351" s="30" t="s">
        <v>45</v>
      </c>
      <c r="E351" s="31" t="s">
        <v>1107</v>
      </c>
    </row>
    <row r="352" spans="1:5" ht="25.5">
      <c r="A352" t="s">
        <v>46</v>
      </c>
      <c r="E352" s="29" t="s">
        <v>1104</v>
      </c>
    </row>
    <row r="353" spans="1:16" ht="25.5">
      <c r="A353" s="18" t="s">
        <v>38</v>
      </c>
      <c s="23" t="s">
        <v>1108</v>
      </c>
      <c s="23" t="s">
        <v>365</v>
      </c>
      <c s="18" t="s">
        <v>40</v>
      </c>
      <c s="24" t="s">
        <v>366</v>
      </c>
      <c s="25" t="s">
        <v>317</v>
      </c>
      <c s="26">
        <v>2</v>
      </c>
      <c s="27">
        <v>0</v>
      </c>
      <c s="27">
        <f>ROUND(ROUND(H353,2)*ROUND(G353,3),2)</f>
      </c>
      <c r="O353">
        <f>(I353*21)/100</f>
      </c>
      <c t="s">
        <v>16</v>
      </c>
    </row>
    <row r="354" spans="1:5" ht="25.5">
      <c r="A354" s="28" t="s">
        <v>43</v>
      </c>
      <c r="E354" s="29" t="s">
        <v>1109</v>
      </c>
    </row>
    <row r="355" spans="1:5" ht="12.75">
      <c r="A355" s="30" t="s">
        <v>45</v>
      </c>
      <c r="E355" s="31" t="s">
        <v>1110</v>
      </c>
    </row>
    <row r="356" spans="1:5" ht="25.5">
      <c r="A356" t="s">
        <v>46</v>
      </c>
      <c r="E356" s="29" t="s">
        <v>369</v>
      </c>
    </row>
    <row r="357" spans="1:16" ht="12.75">
      <c r="A357" s="18" t="s">
        <v>38</v>
      </c>
      <c s="23" t="s">
        <v>1111</v>
      </c>
      <c s="23" t="s">
        <v>371</v>
      </c>
      <c s="18" t="s">
        <v>40</v>
      </c>
      <c s="24" t="s">
        <v>372</v>
      </c>
      <c s="25" t="s">
        <v>317</v>
      </c>
      <c s="26">
        <v>6</v>
      </c>
      <c s="27">
        <v>0</v>
      </c>
      <c s="27">
        <f>ROUND(ROUND(H357,2)*ROUND(G357,3),2)</f>
      </c>
      <c r="O357">
        <f>(I357*21)/100</f>
      </c>
      <c t="s">
        <v>16</v>
      </c>
    </row>
    <row r="358" spans="1:5" ht="25.5">
      <c r="A358" s="28" t="s">
        <v>43</v>
      </c>
      <c r="E358" s="29" t="s">
        <v>1112</v>
      </c>
    </row>
    <row r="359" spans="1:5" ht="51">
      <c r="A359" s="30" t="s">
        <v>45</v>
      </c>
      <c r="E359" s="31" t="s">
        <v>1113</v>
      </c>
    </row>
    <row r="360" spans="1:5" ht="25.5">
      <c r="A360" t="s">
        <v>46</v>
      </c>
      <c r="E360" s="29" t="s">
        <v>375</v>
      </c>
    </row>
    <row r="361" spans="1:16" ht="12.75">
      <c r="A361" s="18" t="s">
        <v>38</v>
      </c>
      <c s="23" t="s">
        <v>1114</v>
      </c>
      <c s="23" t="s">
        <v>1115</v>
      </c>
      <c s="18" t="s">
        <v>40</v>
      </c>
      <c s="24" t="s">
        <v>1116</v>
      </c>
      <c s="25" t="s">
        <v>317</v>
      </c>
      <c s="26">
        <v>94</v>
      </c>
      <c s="27">
        <v>0</v>
      </c>
      <c s="27">
        <f>ROUND(ROUND(H361,2)*ROUND(G361,3),2)</f>
      </c>
      <c r="O361">
        <f>(I361*21)/100</f>
      </c>
      <c t="s">
        <v>16</v>
      </c>
    </row>
    <row r="362" spans="1:5" ht="25.5">
      <c r="A362" s="28" t="s">
        <v>43</v>
      </c>
      <c r="E362" s="29" t="s">
        <v>1117</v>
      </c>
    </row>
    <row r="363" spans="1:5" ht="12.75">
      <c r="A363" s="30" t="s">
        <v>45</v>
      </c>
      <c r="E363" s="31" t="s">
        <v>1118</v>
      </c>
    </row>
    <row r="364" spans="1:5" ht="12.75">
      <c r="A364" t="s">
        <v>46</v>
      </c>
      <c r="E364" s="29" t="s">
        <v>1119</v>
      </c>
    </row>
    <row r="365" spans="1:16" ht="12.75">
      <c r="A365" s="18" t="s">
        <v>38</v>
      </c>
      <c s="23" t="s">
        <v>1120</v>
      </c>
      <c s="23" t="s">
        <v>1121</v>
      </c>
      <c s="18" t="s">
        <v>803</v>
      </c>
      <c s="24" t="s">
        <v>1122</v>
      </c>
      <c s="25" t="s">
        <v>965</v>
      </c>
      <c s="26">
        <v>6</v>
      </c>
      <c s="27">
        <v>0</v>
      </c>
      <c s="27">
        <f>ROUND(ROUND(H365,2)*ROUND(G365,3),2)</f>
      </c>
      <c r="O365">
        <f>(I365*21)/100</f>
      </c>
      <c t="s">
        <v>16</v>
      </c>
    </row>
    <row r="366" spans="1:5" ht="12.75">
      <c r="A366" s="28" t="s">
        <v>43</v>
      </c>
      <c r="E366" s="29" t="s">
        <v>1123</v>
      </c>
    </row>
    <row r="367" spans="1:5" ht="38.25">
      <c r="A367" s="30" t="s">
        <v>45</v>
      </c>
      <c r="E367" s="31" t="s">
        <v>1124</v>
      </c>
    </row>
    <row r="368" spans="1:5" ht="409.5">
      <c r="A368" t="s">
        <v>46</v>
      </c>
      <c r="E368" s="29" t="s">
        <v>1125</v>
      </c>
    </row>
    <row r="369" spans="1:16" ht="12.75">
      <c r="A369" s="18" t="s">
        <v>38</v>
      </c>
      <c s="23" t="s">
        <v>1126</v>
      </c>
      <c s="23" t="s">
        <v>1127</v>
      </c>
      <c s="18" t="s">
        <v>40</v>
      </c>
      <c s="24" t="s">
        <v>1128</v>
      </c>
      <c s="25" t="s">
        <v>317</v>
      </c>
      <c s="26">
        <v>4</v>
      </c>
      <c s="27">
        <v>0</v>
      </c>
      <c s="27">
        <f>ROUND(ROUND(H369,2)*ROUND(G369,3),2)</f>
      </c>
      <c r="O369">
        <f>(I369*21)/100</f>
      </c>
      <c t="s">
        <v>16</v>
      </c>
    </row>
    <row r="370" spans="1:5" ht="12.75">
      <c r="A370" s="28" t="s">
        <v>43</v>
      </c>
      <c r="E370" s="29" t="s">
        <v>1129</v>
      </c>
    </row>
    <row r="371" spans="1:5" ht="12.75">
      <c r="A371" s="30" t="s">
        <v>45</v>
      </c>
      <c r="E371" s="31" t="s">
        <v>1130</v>
      </c>
    </row>
    <row r="372" spans="1:5" ht="267.75">
      <c r="A372" t="s">
        <v>46</v>
      </c>
      <c r="E372" s="29" t="s">
        <v>1131</v>
      </c>
    </row>
    <row r="373" spans="1:16" ht="12.75">
      <c r="A373" s="18" t="s">
        <v>38</v>
      </c>
      <c s="23" t="s">
        <v>1132</v>
      </c>
      <c s="23" t="s">
        <v>1133</v>
      </c>
      <c s="18" t="s">
        <v>40</v>
      </c>
      <c s="24" t="s">
        <v>1134</v>
      </c>
      <c s="25" t="s">
        <v>317</v>
      </c>
      <c s="26">
        <v>4</v>
      </c>
      <c s="27">
        <v>0</v>
      </c>
      <c s="27">
        <f>ROUND(ROUND(H373,2)*ROUND(G373,3),2)</f>
      </c>
      <c r="O373">
        <f>(I373*21)/100</f>
      </c>
      <c t="s">
        <v>16</v>
      </c>
    </row>
    <row r="374" spans="1:5" ht="12.75">
      <c r="A374" s="28" t="s">
        <v>43</v>
      </c>
      <c r="E374" s="29" t="s">
        <v>1135</v>
      </c>
    </row>
    <row r="375" spans="1:5" ht="12.75">
      <c r="A375" s="30" t="s">
        <v>45</v>
      </c>
      <c r="E375" s="31" t="s">
        <v>1130</v>
      </c>
    </row>
    <row r="376" spans="1:5" ht="267.75">
      <c r="A376" t="s">
        <v>46</v>
      </c>
      <c r="E376" s="29" t="s">
        <v>1136</v>
      </c>
    </row>
    <row r="377" spans="1:16" ht="12.75">
      <c r="A377" s="18" t="s">
        <v>38</v>
      </c>
      <c s="23" t="s">
        <v>1137</v>
      </c>
      <c s="23" t="s">
        <v>1138</v>
      </c>
      <c s="18" t="s">
        <v>40</v>
      </c>
      <c s="24" t="s">
        <v>1139</v>
      </c>
      <c s="25" t="s">
        <v>1140</v>
      </c>
      <c s="26">
        <v>358.8</v>
      </c>
      <c s="27">
        <v>0</v>
      </c>
      <c s="27">
        <f>ROUND(ROUND(H377,2)*ROUND(G377,3),2)</f>
      </c>
      <c r="O377">
        <f>(I377*21)/100</f>
      </c>
      <c t="s">
        <v>16</v>
      </c>
    </row>
    <row r="378" spans="1:5" ht="12.75">
      <c r="A378" s="28" t="s">
        <v>43</v>
      </c>
      <c r="E378" s="29" t="s">
        <v>1141</v>
      </c>
    </row>
    <row r="379" spans="1:5" ht="12.75">
      <c r="A379" s="30" t="s">
        <v>45</v>
      </c>
      <c r="E379" s="31" t="s">
        <v>1142</v>
      </c>
    </row>
    <row r="380" spans="1:5" ht="25.5">
      <c r="A380" t="s">
        <v>46</v>
      </c>
      <c r="E380" s="29" t="s">
        <v>1143</v>
      </c>
    </row>
    <row r="381" spans="1:16" ht="12.75">
      <c r="A381" s="18" t="s">
        <v>38</v>
      </c>
      <c s="23" t="s">
        <v>1144</v>
      </c>
      <c s="23" t="s">
        <v>1145</v>
      </c>
      <c s="18" t="s">
        <v>40</v>
      </c>
      <c s="24" t="s">
        <v>1146</v>
      </c>
      <c s="25" t="s">
        <v>135</v>
      </c>
      <c s="26">
        <v>306.688</v>
      </c>
      <c s="27">
        <v>0</v>
      </c>
      <c s="27">
        <f>ROUND(ROUND(H381,2)*ROUND(G381,3),2)</f>
      </c>
      <c r="O381">
        <f>(I381*21)/100</f>
      </c>
      <c t="s">
        <v>16</v>
      </c>
    </row>
    <row r="382" spans="1:5" ht="102">
      <c r="A382" s="28" t="s">
        <v>43</v>
      </c>
      <c r="E382" s="29" t="s">
        <v>1147</v>
      </c>
    </row>
    <row r="383" spans="1:5" ht="306">
      <c r="A383" s="30" t="s">
        <v>45</v>
      </c>
      <c r="E383" s="31" t="s">
        <v>1148</v>
      </c>
    </row>
    <row r="384" spans="1:5" ht="102">
      <c r="A384" t="s">
        <v>46</v>
      </c>
      <c r="E384" s="29" t="s">
        <v>1149</v>
      </c>
    </row>
    <row r="385" spans="1:16" ht="12.75">
      <c r="A385" s="18" t="s">
        <v>38</v>
      </c>
      <c s="23" t="s">
        <v>1150</v>
      </c>
      <c s="23" t="s">
        <v>1151</v>
      </c>
      <c s="18" t="s">
        <v>40</v>
      </c>
      <c s="24" t="s">
        <v>1152</v>
      </c>
      <c s="25" t="s">
        <v>135</v>
      </c>
      <c s="26">
        <v>131.027</v>
      </c>
      <c s="27">
        <v>0</v>
      </c>
      <c s="27">
        <f>ROUND(ROUND(H385,2)*ROUND(G385,3),2)</f>
      </c>
      <c r="O385">
        <f>(I385*21)/100</f>
      </c>
      <c t="s">
        <v>16</v>
      </c>
    </row>
    <row r="386" spans="1:5" ht="102">
      <c r="A386" s="28" t="s">
        <v>43</v>
      </c>
      <c r="E386" s="29" t="s">
        <v>1153</v>
      </c>
    </row>
    <row r="387" spans="1:5" ht="191.25">
      <c r="A387" s="30" t="s">
        <v>45</v>
      </c>
      <c r="E387" s="31" t="s">
        <v>1154</v>
      </c>
    </row>
    <row r="388" spans="1:5" ht="102">
      <c r="A388" t="s">
        <v>46</v>
      </c>
      <c r="E388" s="29" t="s">
        <v>1149</v>
      </c>
    </row>
    <row r="389" spans="1:16" ht="12.75">
      <c r="A389" s="18" t="s">
        <v>38</v>
      </c>
      <c s="23" t="s">
        <v>1155</v>
      </c>
      <c s="23" t="s">
        <v>1156</v>
      </c>
      <c s="18" t="s">
        <v>40</v>
      </c>
      <c s="24" t="s">
        <v>1157</v>
      </c>
      <c s="25" t="s">
        <v>135</v>
      </c>
      <c s="26">
        <v>92.761</v>
      </c>
      <c s="27">
        <v>0</v>
      </c>
      <c s="27">
        <f>ROUND(ROUND(H389,2)*ROUND(G389,3),2)</f>
      </c>
      <c r="O389">
        <f>(I389*21)/100</f>
      </c>
      <c t="s">
        <v>16</v>
      </c>
    </row>
    <row r="390" spans="1:5" ht="102">
      <c r="A390" s="28" t="s">
        <v>43</v>
      </c>
      <c r="E390" s="29" t="s">
        <v>1158</v>
      </c>
    </row>
    <row r="391" spans="1:5" ht="127.5">
      <c r="A391" s="30" t="s">
        <v>45</v>
      </c>
      <c r="E391" s="31" t="s">
        <v>1159</v>
      </c>
    </row>
    <row r="392" spans="1:5" ht="102">
      <c r="A392" t="s">
        <v>46</v>
      </c>
      <c r="E392" s="29" t="s">
        <v>1149</v>
      </c>
    </row>
    <row r="393" spans="1:16" ht="12.75">
      <c r="A393" s="18" t="s">
        <v>38</v>
      </c>
      <c s="23" t="s">
        <v>1160</v>
      </c>
      <c s="23" t="s">
        <v>1161</v>
      </c>
      <c s="18" t="s">
        <v>40</v>
      </c>
      <c s="24" t="s">
        <v>1162</v>
      </c>
      <c s="25" t="s">
        <v>118</v>
      </c>
      <c s="26">
        <v>46.042</v>
      </c>
      <c s="27">
        <v>0</v>
      </c>
      <c s="27">
        <f>ROUND(ROUND(H393,2)*ROUND(G393,3),2)</f>
      </c>
      <c r="O393">
        <f>(I393*21)/100</f>
      </c>
      <c t="s">
        <v>16</v>
      </c>
    </row>
    <row r="394" spans="1:5" ht="63.75">
      <c r="A394" s="28" t="s">
        <v>43</v>
      </c>
      <c r="E394" s="29" t="s">
        <v>1163</v>
      </c>
    </row>
    <row r="395" spans="1:5" ht="153">
      <c r="A395" s="30" t="s">
        <v>45</v>
      </c>
      <c r="E395" s="31" t="s">
        <v>1164</v>
      </c>
    </row>
    <row r="396" spans="1:5" ht="102">
      <c r="A396" t="s">
        <v>46</v>
      </c>
      <c r="E396" s="29" t="s">
        <v>1165</v>
      </c>
    </row>
    <row r="397" spans="1:16" ht="12.75">
      <c r="A397" s="18" t="s">
        <v>38</v>
      </c>
      <c s="23" t="s">
        <v>1166</v>
      </c>
      <c s="23" t="s">
        <v>1167</v>
      </c>
      <c s="18" t="s">
        <v>40</v>
      </c>
      <c s="24" t="s">
        <v>1168</v>
      </c>
      <c s="25" t="s">
        <v>229</v>
      </c>
      <c s="26">
        <v>295.9</v>
      </c>
      <c s="27">
        <v>0</v>
      </c>
      <c s="27">
        <f>ROUND(ROUND(H397,2)*ROUND(G397,3),2)</f>
      </c>
      <c r="O397">
        <f>(I397*21)/100</f>
      </c>
      <c t="s">
        <v>16</v>
      </c>
    </row>
    <row r="398" spans="1:5" ht="25.5">
      <c r="A398" s="28" t="s">
        <v>43</v>
      </c>
      <c r="E398" s="29" t="s">
        <v>1169</v>
      </c>
    </row>
    <row r="399" spans="1:5" ht="12.75">
      <c r="A399" s="30" t="s">
        <v>45</v>
      </c>
      <c r="E399" s="31" t="s">
        <v>1170</v>
      </c>
    </row>
    <row r="400" spans="1:5" ht="114.75">
      <c r="A400" t="s">
        <v>46</v>
      </c>
      <c r="E400" s="29" t="s">
        <v>1171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